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90" windowWidth="12270" windowHeight="11820" activeTab="0"/>
  </bookViews>
  <sheets>
    <sheet name="GHOSH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<sst xmlns="http://schemas.openxmlformats.org/spreadsheetml/2006/main" count="33" uniqueCount="33">
  <si>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Wenner Sounding</t>
  </si>
  <si>
    <t>Ver 1.2</t>
  </si>
  <si>
    <t>4 layer model</t>
  </si>
  <si>
    <t>x0 main</t>
  </si>
  <si>
    <t>x0 inter</t>
  </si>
  <si>
    <t>k</t>
  </si>
  <si>
    <t>"=1/3*Ln(10)</t>
  </si>
  <si>
    <t>Filter</t>
  </si>
  <si>
    <t>x=ln(u)</t>
  </si>
  <si>
    <t>u</t>
  </si>
  <si>
    <t>T'AB</t>
  </si>
  <si>
    <t>T'BC</t>
  </si>
  <si>
    <t>TCD</t>
  </si>
  <si>
    <t>TBCD</t>
  </si>
  <si>
    <t>TABCD</t>
  </si>
  <si>
    <t>m</t>
  </si>
  <si>
    <t>x shift</t>
  </si>
  <si>
    <t>a m</t>
  </si>
  <si>
    <t>Res(m)</t>
  </si>
  <si>
    <t>Field res</t>
  </si>
  <si>
    <t>a (m)</t>
  </si>
  <si>
    <r>
      <t>r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0"/>
      </rPr>
      <t xml:space="preserve"> (Ohm m)</t>
    </r>
  </si>
  <si>
    <t xml:space="preserve">x0 = </t>
  </si>
  <si>
    <t xml:space="preserve">xstep = </t>
  </si>
  <si>
    <t>(Wenner Sounding)</t>
  </si>
  <si>
    <t>Layer</t>
  </si>
  <si>
    <t>Thickness (m)</t>
  </si>
  <si>
    <r>
      <t xml:space="preserve">VES Resistivity Forward Modelling Spreadsheet </t>
    </r>
    <r>
      <rPr>
        <sz val="10"/>
        <rFont val="Arial"/>
        <family val="2"/>
      </rPr>
      <t>- written by Brian Robinson, Univ of Lancaster</t>
    </r>
  </si>
  <si>
    <t>Entries below include the digital filter coefficients used in Ghosh's Method of modelling VES sounding curves (do not edit)</t>
  </si>
  <si>
    <r>
      <t xml:space="preserve">Reference: Ghosh, 1971, </t>
    </r>
    <r>
      <rPr>
        <i/>
        <sz val="10"/>
        <rFont val="Arial"/>
        <family val="2"/>
      </rPr>
      <t>Geophysical Prospecting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19</t>
    </r>
    <r>
      <rPr>
        <sz val="10"/>
        <rFont val="Arial"/>
        <family val="0"/>
      </rPr>
      <t>, 4, 769-775.</t>
    </r>
  </si>
  <si>
    <r>
      <t>r</t>
    </r>
    <r>
      <rPr>
        <b/>
        <sz val="10"/>
        <color indexed="18"/>
        <rFont val="Arial"/>
        <family val="0"/>
      </rPr>
      <t xml:space="preserve"> (ohm m)</t>
    </r>
  </si>
  <si>
    <t>root mean square calculations</t>
  </si>
  <si>
    <t>Data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</si>
</sst>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m/d/yy"/>
    <numFmt numFmtId="179" formatCode="m/d/yy\ h:mm"/>
    <numFmt numFmtId="180" formatCode="0.000"/>
    <numFmt numFmtId="181" formatCode="0.0"/>
    <numFmt numFmtId="182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56"/>
      <name val="Arial"/>
      <family val="2"/>
    </font>
    <font>
      <b/>
      <i/>
      <sz val="10"/>
      <color indexed="50"/>
      <name val="Arial"/>
      <family val="2"/>
    </font>
    <font>
      <b/>
      <sz val="10"/>
      <color indexed="18"/>
      <name val="Arial"/>
      <family val="0"/>
    </font>
    <font>
      <b/>
      <i/>
      <sz val="10"/>
      <color indexed="18"/>
      <name val="Symbol"/>
      <family val="1"/>
    </font>
    <font>
      <sz val="10"/>
      <color indexed="18"/>
      <name val="Arial"/>
      <family val="0"/>
    </font>
    <font>
      <b/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182" fontId="0" fillId="0" borderId="2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9933"/>
                </a:solidFill>
                <a:latin typeface="Arial"/>
                <a:ea typeface="Arial"/>
                <a:cs typeface="Arial"/>
              </a:rPr>
              <a:t>Malagash data - Wenner array</a:t>
            </a:r>
          </a:p>
        </c:rich>
      </c:tx>
      <c:layout>
        <c:manualLayout>
          <c:xMode val="factor"/>
          <c:yMode val="factor"/>
          <c:x val="0.01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25"/>
          <c:w val="0.961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v>Modelled Resistivity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GHOSH4!$K$50:$K$68</c:f>
              <c:numCache/>
            </c:numRef>
          </c:xVal>
          <c:yVal>
            <c:numRef>
              <c:f>GHOSH4!$L$50:$L$68</c:f>
              <c:numCache/>
            </c:numRef>
          </c:yVal>
          <c:smooth val="0"/>
        </c:ser>
        <c:ser>
          <c:idx val="2"/>
          <c:order val="1"/>
          <c:tx>
            <c:v>VES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GHOSH4!$K$13:$K$29</c:f>
              <c:numCache/>
            </c:numRef>
          </c:xVal>
          <c:yVal>
            <c:numRef>
              <c:f>GHOSH4!$L$13:$L$29</c:f>
              <c:numCache/>
            </c:numRef>
          </c:yVal>
          <c:smooth val="0"/>
        </c:ser>
        <c:axId val="55848012"/>
        <c:axId val="32870061"/>
      </c:scatterChart>
      <c:valAx>
        <c:axId val="55848012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Electrode separation (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-spacing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 in 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midCat"/>
        <c:dispUnits/>
        <c:majorUnit val="10"/>
        <c:minorUnit val="10"/>
      </c:valAx>
      <c:valAx>
        <c:axId val="328700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Apparent resistivity in ohm 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55848012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9</xdr:row>
      <xdr:rowOff>19050</xdr:rowOff>
    </xdr:from>
    <xdr:ext cx="4981575" cy="2857500"/>
    <xdr:graphicFrame>
      <xdr:nvGraphicFramePr>
        <xdr:cNvPr id="1" name="Chart 2"/>
        <xdr:cNvGraphicFramePr/>
      </xdr:nvGraphicFramePr>
      <xdr:xfrm>
        <a:off x="76200" y="1476375"/>
        <a:ext cx="4981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0.28125" style="0" customWidth="1"/>
    <col min="4" max="4" width="6.28125" style="0" customWidth="1"/>
    <col min="5" max="5" width="5.28125" style="0" customWidth="1"/>
    <col min="6" max="6" width="5.00390625" style="0" customWidth="1"/>
    <col min="7" max="7" width="5.421875" style="0" customWidth="1"/>
    <col min="9" max="9" width="8.28125" style="0" customWidth="1"/>
    <col min="10" max="10" width="8.7109375" style="0" customWidth="1"/>
    <col min="11" max="11" width="6.421875" style="0" customWidth="1"/>
    <col min="12" max="12" width="8.7109375" style="0" customWidth="1"/>
    <col min="13" max="13" width="10.140625" style="0" customWidth="1"/>
    <col min="14" max="14" width="10.00390625" style="0" customWidth="1"/>
  </cols>
  <sheetData>
    <row r="1" s="9" customFormat="1" ht="12.75">
      <c r="A1" s="8" t="s">
        <v>27</v>
      </c>
    </row>
    <row r="2" spans="1:9" s="9" customFormat="1" ht="12.75">
      <c r="A2" s="8" t="s">
        <v>0</v>
      </c>
      <c r="C2" s="8" t="s">
        <v>1</v>
      </c>
      <c r="D2" s="8" t="s">
        <v>2</v>
      </c>
      <c r="H2" s="8"/>
      <c r="I2" s="8"/>
    </row>
    <row r="3" ht="12.75">
      <c r="A3" s="1" t="s">
        <v>29</v>
      </c>
    </row>
    <row r="4" spans="1:12" ht="12.75">
      <c r="A4" s="1"/>
      <c r="L4" s="21"/>
    </row>
    <row r="5" spans="1:12" ht="12.75">
      <c r="A5" s="15" t="s">
        <v>25</v>
      </c>
      <c r="B5" s="15" t="s">
        <v>26</v>
      </c>
      <c r="C5" s="16" t="s">
        <v>30</v>
      </c>
      <c r="D5" s="15" t="s">
        <v>5</v>
      </c>
      <c r="I5" s="1" t="s">
        <v>3</v>
      </c>
      <c r="J5" s="1" t="s">
        <v>4</v>
      </c>
      <c r="L5" s="22"/>
    </row>
    <row r="6" spans="1:10" ht="12.75">
      <c r="A6" s="17">
        <v>1</v>
      </c>
      <c r="B6" s="17">
        <v>10</v>
      </c>
      <c r="C6" s="17">
        <v>100</v>
      </c>
      <c r="D6" s="18">
        <f>(C7-C6)/(C7+C6)</f>
        <v>0</v>
      </c>
      <c r="H6" s="3" t="s">
        <v>22</v>
      </c>
      <c r="I6" s="3">
        <v>-8.135341</v>
      </c>
      <c r="J6" s="3">
        <f>I6+0.5*I7</f>
        <v>-7.7515768178343265</v>
      </c>
    </row>
    <row r="7" spans="1:10" ht="12.75">
      <c r="A7" s="17">
        <v>2</v>
      </c>
      <c r="B7" s="17">
        <v>10</v>
      </c>
      <c r="C7" s="17">
        <v>100</v>
      </c>
      <c r="D7" s="18">
        <f>(C8-C7)/(C8+C7)</f>
        <v>0</v>
      </c>
      <c r="H7" s="4" t="s">
        <v>23</v>
      </c>
      <c r="I7" s="4">
        <f>1/3*LN(10)</f>
        <v>0.7675283643313486</v>
      </c>
      <c r="J7" s="5" t="s">
        <v>6</v>
      </c>
    </row>
    <row r="8" spans="1:4" ht="12.75">
      <c r="A8" s="17">
        <v>3</v>
      </c>
      <c r="B8" s="17">
        <v>10</v>
      </c>
      <c r="C8" s="17">
        <v>100</v>
      </c>
      <c r="D8" s="18">
        <f>(C9-C8)/(C9+C8)</f>
        <v>0</v>
      </c>
    </row>
    <row r="9" spans="1:4" ht="12.75">
      <c r="A9" s="17">
        <v>4</v>
      </c>
      <c r="B9" s="19"/>
      <c r="C9" s="17">
        <v>100</v>
      </c>
      <c r="D9" s="19"/>
    </row>
    <row r="10" spans="11:12" ht="12.75">
      <c r="K10" s="11" t="s">
        <v>32</v>
      </c>
      <c r="L10" s="10"/>
    </row>
    <row r="11" ht="12.75">
      <c r="K11" s="12" t="s">
        <v>24</v>
      </c>
    </row>
    <row r="12" spans="11:12" ht="15.75">
      <c r="K12" s="14" t="s">
        <v>20</v>
      </c>
      <c r="L12" s="20" t="s">
        <v>21</v>
      </c>
    </row>
    <row r="13" spans="11:12" ht="12.75">
      <c r="K13" s="14">
        <v>12.2</v>
      </c>
      <c r="L13" s="14">
        <v>28.5</v>
      </c>
    </row>
    <row r="14" spans="11:12" ht="12.75">
      <c r="K14" s="14">
        <v>18.3</v>
      </c>
      <c r="L14" s="14">
        <v>27.1</v>
      </c>
    </row>
    <row r="15" spans="11:12" ht="12.75">
      <c r="K15" s="14">
        <v>24.4</v>
      </c>
      <c r="L15" s="14">
        <v>25.3</v>
      </c>
    </row>
    <row r="16" spans="11:12" ht="12.75">
      <c r="K16" s="14">
        <v>30.5</v>
      </c>
      <c r="L16" s="14">
        <v>23.5</v>
      </c>
    </row>
    <row r="17" spans="11:12" ht="12.75">
      <c r="K17" s="14">
        <v>36.6</v>
      </c>
      <c r="L17" s="14">
        <v>21.7</v>
      </c>
    </row>
    <row r="18" spans="11:12" ht="12.75">
      <c r="K18" s="14">
        <v>42.7</v>
      </c>
      <c r="L18" s="14">
        <v>19.8</v>
      </c>
    </row>
    <row r="19" spans="11:12" ht="12.75">
      <c r="K19" s="14">
        <v>48.8</v>
      </c>
      <c r="L19" s="14">
        <v>18</v>
      </c>
    </row>
    <row r="20" spans="11:12" ht="12.75">
      <c r="K20" s="14">
        <v>54.9</v>
      </c>
      <c r="L20" s="14">
        <v>16.3</v>
      </c>
    </row>
    <row r="21" spans="11:12" ht="12.75">
      <c r="K21" s="14">
        <v>61</v>
      </c>
      <c r="L21" s="14">
        <v>14.5</v>
      </c>
    </row>
    <row r="22" spans="11:12" ht="12.75">
      <c r="K22" s="14">
        <v>67</v>
      </c>
      <c r="L22" s="14">
        <v>12.9</v>
      </c>
    </row>
    <row r="23" spans="11:12" ht="12.75">
      <c r="K23" s="14">
        <v>73.2</v>
      </c>
      <c r="L23" s="14">
        <v>11.3</v>
      </c>
    </row>
    <row r="24" spans="11:12" ht="12.75">
      <c r="K24" s="14">
        <v>79.3</v>
      </c>
      <c r="L24" s="14">
        <v>9.9</v>
      </c>
    </row>
    <row r="25" spans="11:12" ht="12.75">
      <c r="K25" s="14">
        <v>85.4</v>
      </c>
      <c r="L25" s="14">
        <v>8.7</v>
      </c>
    </row>
    <row r="26" spans="11:12" ht="12.75">
      <c r="K26" s="14">
        <v>91.5</v>
      </c>
      <c r="L26" s="14">
        <v>7.8</v>
      </c>
    </row>
    <row r="27" spans="11:12" ht="12.75">
      <c r="K27" s="14">
        <v>97.6</v>
      </c>
      <c r="L27" s="14">
        <v>7.1</v>
      </c>
    </row>
    <row r="28" spans="11:12" ht="12.75">
      <c r="K28" s="14">
        <v>103.7</v>
      </c>
      <c r="L28" s="14">
        <v>6.7</v>
      </c>
    </row>
    <row r="29" spans="11:12" ht="12.75">
      <c r="K29" s="14">
        <v>109.8</v>
      </c>
      <c r="L29" s="14">
        <v>6.5</v>
      </c>
    </row>
    <row r="30" spans="11:12" ht="12.75">
      <c r="K30" s="14"/>
      <c r="L30" s="14"/>
    </row>
    <row r="31" spans="11:12" ht="12.75">
      <c r="K31" s="14"/>
      <c r="L31" s="14"/>
    </row>
    <row r="32" ht="12.75">
      <c r="A32" s="13" t="s">
        <v>28</v>
      </c>
    </row>
    <row r="33" spans="1:13" ht="12.75">
      <c r="A33" s="2" t="s">
        <v>7</v>
      </c>
      <c r="B33" s="2" t="s">
        <v>8</v>
      </c>
      <c r="C33" s="2" t="s">
        <v>9</v>
      </c>
      <c r="D33" s="2" t="s">
        <v>10</v>
      </c>
      <c r="E33" s="2" t="s">
        <v>11</v>
      </c>
      <c r="F33" s="2" t="s">
        <v>12</v>
      </c>
      <c r="G33" s="2" t="s">
        <v>13</v>
      </c>
      <c r="H33" s="2" t="s">
        <v>14</v>
      </c>
      <c r="I33" s="2" t="s">
        <v>15</v>
      </c>
      <c r="J33" s="2" t="s">
        <v>16</v>
      </c>
      <c r="K33" s="2" t="s">
        <v>17</v>
      </c>
      <c r="L33" s="2" t="s">
        <v>18</v>
      </c>
      <c r="M33" s="1" t="s">
        <v>19</v>
      </c>
    </row>
    <row r="34" spans="2:9" ht="12.75">
      <c r="B34" s="4">
        <f>$I$6</f>
        <v>-8.135341</v>
      </c>
      <c r="C34" s="4">
        <f aca="true" t="shared" si="0" ref="C34:C70">EXP(B34)</f>
        <v>0.0002929991060428952</v>
      </c>
      <c r="D34" s="6">
        <f aca="true" t="shared" si="1" ref="D34:D70">$C$6*(1+(-1)*EXP(-2*$B$6/$C34))/(1-(-1)*EXP(-2*$B$6/$C34))</f>
        <v>100</v>
      </c>
      <c r="E34" s="6">
        <f aca="true" t="shared" si="2" ref="E34:E70">$C$7*(1+(-1)*EXP(-2*$B$7/$C34))/(1-(-1)*EXP(-2*$B$7/$C34))</f>
        <v>100</v>
      </c>
      <c r="F34" s="6">
        <f aca="true" t="shared" si="3" ref="F34:F70">$C$8*(1+$D$8*EXP(-2*$B$8/$C34))/(1-$D$8*EXP(-2*$B$8/$C34))</f>
        <v>100</v>
      </c>
      <c r="G34" s="6">
        <f aca="true" t="shared" si="4" ref="G34:G70">(E34+F34)/(1+E34*F34/($C$7*$C$7))</f>
        <v>100</v>
      </c>
      <c r="H34" s="6">
        <f aca="true" t="shared" si="5" ref="H34:H70">(D34+G34)/(1+D34*G34/$C$6/$C$6)</f>
        <v>100</v>
      </c>
      <c r="I34" s="7">
        <v>-8</v>
      </c>
    </row>
    <row r="35" spans="2:9" ht="12.75">
      <c r="B35" s="4">
        <f>$J$6</f>
        <v>-7.7515768178343265</v>
      </c>
      <c r="C35" s="4">
        <f t="shared" si="0"/>
        <v>0.00043006387326368256</v>
      </c>
      <c r="D35" s="6">
        <f t="shared" si="1"/>
        <v>100</v>
      </c>
      <c r="E35" s="6">
        <f t="shared" si="2"/>
        <v>100</v>
      </c>
      <c r="F35" s="6">
        <f t="shared" si="3"/>
        <v>100</v>
      </c>
      <c r="G35" s="6">
        <f t="shared" si="4"/>
        <v>100</v>
      </c>
      <c r="H35" s="6">
        <f t="shared" si="5"/>
        <v>100</v>
      </c>
      <c r="I35" s="7">
        <v>-7.5</v>
      </c>
    </row>
    <row r="36" spans="2:9" ht="12.75">
      <c r="B36" s="4">
        <f aca="true" t="shared" si="6" ref="B36:B70">B34+$I$7</f>
        <v>-7.367812635668652</v>
      </c>
      <c r="C36" s="4">
        <f t="shared" si="0"/>
        <v>0.0006312474382071441</v>
      </c>
      <c r="D36" s="6">
        <f t="shared" si="1"/>
        <v>100</v>
      </c>
      <c r="E36" s="6">
        <f t="shared" si="2"/>
        <v>100</v>
      </c>
      <c r="F36" s="6">
        <f t="shared" si="3"/>
        <v>100</v>
      </c>
      <c r="G36" s="6">
        <f t="shared" si="4"/>
        <v>100</v>
      </c>
      <c r="H36" s="6">
        <f t="shared" si="5"/>
        <v>100</v>
      </c>
      <c r="I36" s="7">
        <f aca="true" t="shared" si="7" ref="I36:I70">I34+1</f>
        <v>-7</v>
      </c>
    </row>
    <row r="37" spans="2:9" ht="12.75">
      <c r="B37" s="4">
        <f t="shared" si="6"/>
        <v>-6.984048453502978</v>
      </c>
      <c r="C37" s="4">
        <f t="shared" si="0"/>
        <v>0.0009265445274887533</v>
      </c>
      <c r="D37" s="6">
        <f t="shared" si="1"/>
        <v>100</v>
      </c>
      <c r="E37" s="6">
        <f t="shared" si="2"/>
        <v>100</v>
      </c>
      <c r="F37" s="6">
        <f t="shared" si="3"/>
        <v>100</v>
      </c>
      <c r="G37" s="6">
        <f t="shared" si="4"/>
        <v>100</v>
      </c>
      <c r="H37" s="6">
        <f t="shared" si="5"/>
        <v>100</v>
      </c>
      <c r="I37" s="7">
        <f t="shared" si="7"/>
        <v>-6.5</v>
      </c>
    </row>
    <row r="38" spans="2:9" ht="12.75">
      <c r="B38" s="4">
        <f t="shared" si="6"/>
        <v>-6.600284271337303</v>
      </c>
      <c r="C38" s="4">
        <f t="shared" si="0"/>
        <v>0.0013599813788672292</v>
      </c>
      <c r="D38" s="6">
        <f t="shared" si="1"/>
        <v>100</v>
      </c>
      <c r="E38" s="6">
        <f t="shared" si="2"/>
        <v>100</v>
      </c>
      <c r="F38" s="6">
        <f t="shared" si="3"/>
        <v>100</v>
      </c>
      <c r="G38" s="6">
        <f t="shared" si="4"/>
        <v>100</v>
      </c>
      <c r="H38" s="6">
        <f t="shared" si="5"/>
        <v>100</v>
      </c>
      <c r="I38" s="7">
        <f t="shared" si="7"/>
        <v>-6</v>
      </c>
    </row>
    <row r="39" spans="2:9" ht="12.75">
      <c r="B39" s="4">
        <f t="shared" si="6"/>
        <v>-6.216520089171629</v>
      </c>
      <c r="C39" s="4">
        <f t="shared" si="0"/>
        <v>0.0019961796718809704</v>
      </c>
      <c r="D39" s="6">
        <f t="shared" si="1"/>
        <v>100</v>
      </c>
      <c r="E39" s="6">
        <f t="shared" si="2"/>
        <v>100</v>
      </c>
      <c r="F39" s="6">
        <f t="shared" si="3"/>
        <v>100</v>
      </c>
      <c r="G39" s="6">
        <f t="shared" si="4"/>
        <v>100</v>
      </c>
      <c r="H39" s="6">
        <f t="shared" si="5"/>
        <v>100</v>
      </c>
      <c r="I39" s="7">
        <f t="shared" si="7"/>
        <v>-5.5</v>
      </c>
    </row>
    <row r="40" spans="2:9" ht="12.75">
      <c r="B40" s="4">
        <f t="shared" si="6"/>
        <v>-5.8327559070059545</v>
      </c>
      <c r="C40" s="4">
        <f t="shared" si="0"/>
        <v>0.002929991060428953</v>
      </c>
      <c r="D40" s="6">
        <f t="shared" si="1"/>
        <v>100</v>
      </c>
      <c r="E40" s="6">
        <f t="shared" si="2"/>
        <v>100</v>
      </c>
      <c r="F40" s="6">
        <f t="shared" si="3"/>
        <v>100</v>
      </c>
      <c r="G40" s="6">
        <f t="shared" si="4"/>
        <v>100</v>
      </c>
      <c r="H40" s="6">
        <f t="shared" si="5"/>
        <v>100</v>
      </c>
      <c r="I40" s="7">
        <f t="shared" si="7"/>
        <v>-5</v>
      </c>
    </row>
    <row r="41" spans="2:9" ht="12.75">
      <c r="B41" s="4">
        <f t="shared" si="6"/>
        <v>-5.448991724840281</v>
      </c>
      <c r="C41" s="4">
        <f t="shared" si="0"/>
        <v>0.004300638732636826</v>
      </c>
      <c r="D41" s="6">
        <f t="shared" si="1"/>
        <v>100</v>
      </c>
      <c r="E41" s="6">
        <f t="shared" si="2"/>
        <v>100</v>
      </c>
      <c r="F41" s="6">
        <f t="shared" si="3"/>
        <v>100</v>
      </c>
      <c r="G41" s="6">
        <f t="shared" si="4"/>
        <v>100</v>
      </c>
      <c r="H41" s="6">
        <f t="shared" si="5"/>
        <v>100</v>
      </c>
      <c r="I41" s="7">
        <f t="shared" si="7"/>
        <v>-4.5</v>
      </c>
    </row>
    <row r="42" spans="2:9" ht="12.75">
      <c r="B42" s="4">
        <f t="shared" si="6"/>
        <v>-5.065227542674606</v>
      </c>
      <c r="C42" s="4">
        <f t="shared" si="0"/>
        <v>0.006312474382071442</v>
      </c>
      <c r="D42" s="6">
        <f t="shared" si="1"/>
        <v>100</v>
      </c>
      <c r="E42" s="6">
        <f t="shared" si="2"/>
        <v>100</v>
      </c>
      <c r="F42" s="6">
        <f t="shared" si="3"/>
        <v>100</v>
      </c>
      <c r="G42" s="6">
        <f t="shared" si="4"/>
        <v>100</v>
      </c>
      <c r="H42" s="6">
        <f t="shared" si="5"/>
        <v>100</v>
      </c>
      <c r="I42" s="7">
        <f t="shared" si="7"/>
        <v>-4</v>
      </c>
    </row>
    <row r="43" spans="2:9" ht="12.75">
      <c r="B43" s="4">
        <f t="shared" si="6"/>
        <v>-4.681463360508932</v>
      </c>
      <c r="C43" s="4">
        <f t="shared" si="0"/>
        <v>0.009265445274887535</v>
      </c>
      <c r="D43" s="6">
        <f t="shared" si="1"/>
        <v>100</v>
      </c>
      <c r="E43" s="6">
        <f t="shared" si="2"/>
        <v>100</v>
      </c>
      <c r="F43" s="6">
        <f t="shared" si="3"/>
        <v>100</v>
      </c>
      <c r="G43" s="6">
        <f t="shared" si="4"/>
        <v>100</v>
      </c>
      <c r="H43" s="6">
        <f t="shared" si="5"/>
        <v>100</v>
      </c>
      <c r="I43" s="7">
        <f t="shared" si="7"/>
        <v>-3.5</v>
      </c>
    </row>
    <row r="44" spans="2:9" ht="12.75">
      <c r="B44" s="4">
        <f t="shared" si="6"/>
        <v>-4.297699178343257</v>
      </c>
      <c r="C44" s="4">
        <f t="shared" si="0"/>
        <v>0.013599813788672295</v>
      </c>
      <c r="D44" s="6">
        <f t="shared" si="1"/>
        <v>100</v>
      </c>
      <c r="E44" s="6">
        <f t="shared" si="2"/>
        <v>100</v>
      </c>
      <c r="F44" s="6">
        <f t="shared" si="3"/>
        <v>100</v>
      </c>
      <c r="G44" s="6">
        <f t="shared" si="4"/>
        <v>100</v>
      </c>
      <c r="H44" s="6">
        <f t="shared" si="5"/>
        <v>100</v>
      </c>
      <c r="I44" s="7">
        <f t="shared" si="7"/>
        <v>-3</v>
      </c>
    </row>
    <row r="45" spans="2:9" ht="12.75">
      <c r="B45" s="4">
        <f t="shared" si="6"/>
        <v>-3.9139349961775833</v>
      </c>
      <c r="C45" s="4">
        <f t="shared" si="0"/>
        <v>0.01996179671880971</v>
      </c>
      <c r="D45" s="6">
        <f t="shared" si="1"/>
        <v>100</v>
      </c>
      <c r="E45" s="6">
        <f t="shared" si="2"/>
        <v>100</v>
      </c>
      <c r="F45" s="6">
        <f t="shared" si="3"/>
        <v>100</v>
      </c>
      <c r="G45" s="6">
        <f t="shared" si="4"/>
        <v>100</v>
      </c>
      <c r="H45" s="6">
        <f t="shared" si="5"/>
        <v>100</v>
      </c>
      <c r="I45" s="7">
        <f t="shared" si="7"/>
        <v>-2.5</v>
      </c>
    </row>
    <row r="46" spans="2:9" ht="12.75">
      <c r="B46" s="4">
        <f t="shared" si="6"/>
        <v>-3.5301708140119086</v>
      </c>
      <c r="C46" s="4">
        <f t="shared" si="0"/>
        <v>0.029299910604289537</v>
      </c>
      <c r="D46" s="6">
        <f t="shared" si="1"/>
        <v>100</v>
      </c>
      <c r="E46" s="6">
        <f t="shared" si="2"/>
        <v>100</v>
      </c>
      <c r="F46" s="6">
        <f t="shared" si="3"/>
        <v>100</v>
      </c>
      <c r="G46" s="6">
        <f t="shared" si="4"/>
        <v>100</v>
      </c>
      <c r="H46" s="6">
        <f t="shared" si="5"/>
        <v>100</v>
      </c>
      <c r="I46" s="7">
        <f t="shared" si="7"/>
        <v>-2</v>
      </c>
    </row>
    <row r="47" spans="2:9" ht="12.75">
      <c r="B47" s="4">
        <f t="shared" si="6"/>
        <v>-3.1464066318462347</v>
      </c>
      <c r="C47" s="4">
        <f t="shared" si="0"/>
        <v>0.04300638732636827</v>
      </c>
      <c r="D47" s="6">
        <f t="shared" si="1"/>
        <v>100</v>
      </c>
      <c r="E47" s="6">
        <f t="shared" si="2"/>
        <v>100</v>
      </c>
      <c r="F47" s="6">
        <f t="shared" si="3"/>
        <v>100</v>
      </c>
      <c r="G47" s="6">
        <f t="shared" si="4"/>
        <v>100</v>
      </c>
      <c r="H47" s="6">
        <f t="shared" si="5"/>
        <v>100</v>
      </c>
      <c r="I47" s="7">
        <f t="shared" si="7"/>
        <v>-1.5</v>
      </c>
    </row>
    <row r="48" spans="1:9" ht="12.75">
      <c r="A48" s="3">
        <v>0.0284</v>
      </c>
      <c r="B48" s="4">
        <f t="shared" si="6"/>
        <v>-2.76264244968056</v>
      </c>
      <c r="C48" s="4">
        <f t="shared" si="0"/>
        <v>0.06312474382071444</v>
      </c>
      <c r="D48" s="6">
        <f t="shared" si="1"/>
        <v>100</v>
      </c>
      <c r="E48" s="6">
        <f t="shared" si="2"/>
        <v>100</v>
      </c>
      <c r="F48" s="6">
        <f t="shared" si="3"/>
        <v>100</v>
      </c>
      <c r="G48" s="6">
        <f t="shared" si="4"/>
        <v>100</v>
      </c>
      <c r="H48" s="6">
        <f t="shared" si="5"/>
        <v>100</v>
      </c>
      <c r="I48" s="7">
        <f t="shared" si="7"/>
        <v>-1</v>
      </c>
    </row>
    <row r="49" spans="2:9" ht="12.75">
      <c r="B49" s="4">
        <f t="shared" si="6"/>
        <v>-2.378878267514886</v>
      </c>
      <c r="C49" s="4">
        <f t="shared" si="0"/>
        <v>0.09265445274887536</v>
      </c>
      <c r="D49" s="6">
        <f t="shared" si="1"/>
        <v>100</v>
      </c>
      <c r="E49" s="6">
        <f t="shared" si="2"/>
        <v>100</v>
      </c>
      <c r="F49" s="6">
        <f t="shared" si="3"/>
        <v>100</v>
      </c>
      <c r="G49" s="6">
        <f t="shared" si="4"/>
        <v>100</v>
      </c>
      <c r="H49" s="6">
        <f t="shared" si="5"/>
        <v>100</v>
      </c>
      <c r="I49" s="7">
        <f t="shared" si="7"/>
        <v>-0.5</v>
      </c>
    </row>
    <row r="50" spans="1:13" ht="12.75">
      <c r="A50" s="3">
        <v>0.4582</v>
      </c>
      <c r="B50" s="4">
        <f t="shared" si="6"/>
        <v>-1.9951140853492113</v>
      </c>
      <c r="C50" s="4">
        <f t="shared" si="0"/>
        <v>0.135998137886723</v>
      </c>
      <c r="D50" s="6">
        <f t="shared" si="1"/>
        <v>100</v>
      </c>
      <c r="E50" s="6">
        <f t="shared" si="2"/>
        <v>100</v>
      </c>
      <c r="F50" s="6">
        <f t="shared" si="3"/>
        <v>100</v>
      </c>
      <c r="G50" s="6">
        <f t="shared" si="4"/>
        <v>100</v>
      </c>
      <c r="H50" s="6">
        <f t="shared" si="5"/>
        <v>100</v>
      </c>
      <c r="I50" s="7">
        <f t="shared" si="7"/>
        <v>0</v>
      </c>
      <c r="J50" s="7">
        <f aca="true" t="shared" si="8" ref="J50:J68">B50-LN(1.36)</f>
        <v>-2.302598785097172</v>
      </c>
      <c r="K50" s="4">
        <f aca="true" t="shared" si="9" ref="K50:K68">EXP(J50)</f>
        <v>0.09999863079906102</v>
      </c>
      <c r="L50" s="4">
        <f aca="true" t="shared" si="10" ref="L50:L68">A$48*H52+A$50*H50+A$52*H48+A$54*H46+A$56*H44+A$58*H42+A$60*H40+A$62*H38+A$64*H36+A$66*H34</f>
        <v>100</v>
      </c>
      <c r="M50" s="4">
        <v>74.83</v>
      </c>
    </row>
    <row r="51" spans="2:13" ht="12.75">
      <c r="B51" s="4">
        <f t="shared" si="6"/>
        <v>-1.6113499031835374</v>
      </c>
      <c r="C51" s="4">
        <f t="shared" si="0"/>
        <v>0.19961796718809713</v>
      </c>
      <c r="D51" s="6">
        <f t="shared" si="1"/>
        <v>100</v>
      </c>
      <c r="E51" s="6">
        <f t="shared" si="2"/>
        <v>100</v>
      </c>
      <c r="F51" s="6">
        <f t="shared" si="3"/>
        <v>100</v>
      </c>
      <c r="G51" s="6">
        <f t="shared" si="4"/>
        <v>100</v>
      </c>
      <c r="H51" s="6">
        <f t="shared" si="5"/>
        <v>100</v>
      </c>
      <c r="I51" s="7">
        <f t="shared" si="7"/>
        <v>0.5</v>
      </c>
      <c r="J51" s="7">
        <f t="shared" si="8"/>
        <v>-1.9188346029314982</v>
      </c>
      <c r="K51" s="4">
        <f t="shared" si="9"/>
        <v>0.1467779170500714</v>
      </c>
      <c r="L51" s="4">
        <f t="shared" si="10"/>
        <v>100</v>
      </c>
      <c r="M51" s="4">
        <v>59</v>
      </c>
    </row>
    <row r="52" spans="1:15" ht="12.75">
      <c r="A52" s="3">
        <v>1.5662</v>
      </c>
      <c r="B52" s="4">
        <f t="shared" si="6"/>
        <v>-1.2275857210178627</v>
      </c>
      <c r="C52" s="4">
        <f t="shared" si="0"/>
        <v>0.2929991060428954</v>
      </c>
      <c r="D52" s="6">
        <f t="shared" si="1"/>
        <v>100</v>
      </c>
      <c r="E52" s="6">
        <f t="shared" si="2"/>
        <v>100</v>
      </c>
      <c r="F52" s="6">
        <f t="shared" si="3"/>
        <v>100</v>
      </c>
      <c r="G52" s="6">
        <f t="shared" si="4"/>
        <v>100</v>
      </c>
      <c r="H52" s="6">
        <f t="shared" si="5"/>
        <v>100</v>
      </c>
      <c r="I52" s="7">
        <f t="shared" si="7"/>
        <v>1</v>
      </c>
      <c r="J52" s="7">
        <f t="shared" si="8"/>
        <v>-1.5350704207658235</v>
      </c>
      <c r="K52" s="4">
        <f t="shared" si="9"/>
        <v>0.2154405191491878</v>
      </c>
      <c r="L52" s="4">
        <f t="shared" si="10"/>
        <v>100</v>
      </c>
      <c r="M52" s="4">
        <v>43.73</v>
      </c>
      <c r="O52" t="s">
        <v>31</v>
      </c>
    </row>
    <row r="53" spans="2:13" ht="12.75">
      <c r="B53" s="4">
        <f t="shared" si="6"/>
        <v>-0.8438215388521888</v>
      </c>
      <c r="C53" s="4">
        <f t="shared" si="0"/>
        <v>0.43006387326368284</v>
      </c>
      <c r="D53" s="6">
        <f t="shared" si="1"/>
        <v>100</v>
      </c>
      <c r="E53" s="6">
        <f t="shared" si="2"/>
        <v>100</v>
      </c>
      <c r="F53" s="6">
        <f t="shared" si="3"/>
        <v>100</v>
      </c>
      <c r="G53" s="6">
        <f t="shared" si="4"/>
        <v>100</v>
      </c>
      <c r="H53" s="6">
        <f t="shared" si="5"/>
        <v>100</v>
      </c>
      <c r="I53" s="7">
        <f t="shared" si="7"/>
        <v>1.5</v>
      </c>
      <c r="J53" s="7">
        <f t="shared" si="8"/>
        <v>-1.1513062386001496</v>
      </c>
      <c r="K53" s="4">
        <f t="shared" si="9"/>
        <v>0.31622343622329613</v>
      </c>
      <c r="L53" s="4">
        <f t="shared" si="10"/>
        <v>100</v>
      </c>
      <c r="M53" s="4">
        <v>38.83</v>
      </c>
    </row>
    <row r="54" spans="1:15" ht="12.75">
      <c r="A54" s="3">
        <v>-1.3341</v>
      </c>
      <c r="B54" s="4">
        <f t="shared" si="6"/>
        <v>-0.46005735668651404</v>
      </c>
      <c r="C54" s="4">
        <f t="shared" si="0"/>
        <v>0.6312474382071445</v>
      </c>
      <c r="D54" s="6">
        <f t="shared" si="1"/>
        <v>99.99999999999652</v>
      </c>
      <c r="E54" s="6">
        <f t="shared" si="2"/>
        <v>99.99999999999652</v>
      </c>
      <c r="F54" s="6">
        <f t="shared" si="3"/>
        <v>100</v>
      </c>
      <c r="G54" s="6">
        <f t="shared" si="4"/>
        <v>100</v>
      </c>
      <c r="H54" s="6">
        <f t="shared" si="5"/>
        <v>100</v>
      </c>
      <c r="I54" s="7">
        <f t="shared" si="7"/>
        <v>2</v>
      </c>
      <c r="J54" s="7">
        <f t="shared" si="8"/>
        <v>-0.7675420564344748</v>
      </c>
      <c r="K54" s="4">
        <f t="shared" si="9"/>
        <v>0.4641525280934885</v>
      </c>
      <c r="L54" s="4">
        <f t="shared" si="10"/>
        <v>100</v>
      </c>
      <c r="M54" s="4">
        <v>33</v>
      </c>
      <c r="O54">
        <f aca="true" t="shared" si="11" ref="O54:O66">((L54-L13)/(0.5*L13))*((L54-L13)/(0.5*L13))</f>
        <v>25.175746383502613</v>
      </c>
    </row>
    <row r="55" spans="2:15" ht="12.75">
      <c r="B55" s="4">
        <f t="shared" si="6"/>
        <v>-0.07629317452084017</v>
      </c>
      <c r="C55" s="4">
        <f t="shared" si="0"/>
        <v>0.9265445274887539</v>
      </c>
      <c r="D55" s="6">
        <f t="shared" si="1"/>
        <v>99.99999991556311</v>
      </c>
      <c r="E55" s="6">
        <f t="shared" si="2"/>
        <v>99.99999991556311</v>
      </c>
      <c r="F55" s="6">
        <f t="shared" si="3"/>
        <v>100</v>
      </c>
      <c r="G55" s="6">
        <f t="shared" si="4"/>
        <v>100</v>
      </c>
      <c r="H55" s="6">
        <f t="shared" si="5"/>
        <v>100</v>
      </c>
      <c r="I55" s="7">
        <f t="shared" si="7"/>
        <v>2.5</v>
      </c>
      <c r="J55" s="7">
        <f t="shared" si="8"/>
        <v>-0.3837778742688009</v>
      </c>
      <c r="K55" s="4">
        <f t="shared" si="9"/>
        <v>0.6812827408005543</v>
      </c>
      <c r="L55" s="4">
        <f t="shared" si="10"/>
        <v>100</v>
      </c>
      <c r="M55" s="4">
        <v>32.6</v>
      </c>
      <c r="O55">
        <f t="shared" si="11"/>
        <v>28.945194101387514</v>
      </c>
    </row>
    <row r="56" spans="1:15" ht="12.75">
      <c r="A56" s="3">
        <v>0.3473</v>
      </c>
      <c r="B56" s="4">
        <f t="shared" si="6"/>
        <v>0.3074710076448346</v>
      </c>
      <c r="C56" s="4">
        <f t="shared" si="0"/>
        <v>1.3599813788672301</v>
      </c>
      <c r="D56" s="6">
        <f t="shared" si="1"/>
        <v>99.99991791594319</v>
      </c>
      <c r="E56" s="6">
        <f t="shared" si="2"/>
        <v>99.99991791594319</v>
      </c>
      <c r="F56" s="6">
        <f t="shared" si="3"/>
        <v>100</v>
      </c>
      <c r="G56" s="6">
        <f t="shared" si="4"/>
        <v>99.99999999999999</v>
      </c>
      <c r="H56" s="6">
        <f t="shared" si="5"/>
        <v>100</v>
      </c>
      <c r="I56" s="7">
        <f t="shared" si="7"/>
        <v>3</v>
      </c>
      <c r="J56" s="4">
        <f t="shared" si="8"/>
        <v>-1.3692103126128341E-05</v>
      </c>
      <c r="K56" s="4">
        <f t="shared" si="9"/>
        <v>0.9999863079906103</v>
      </c>
      <c r="L56" s="4">
        <f t="shared" si="10"/>
        <v>100</v>
      </c>
      <c r="M56" s="4">
        <v>32.4</v>
      </c>
      <c r="O56">
        <f t="shared" si="11"/>
        <v>34.87065881360433</v>
      </c>
    </row>
    <row r="57" spans="2:15" ht="12.75">
      <c r="B57" s="4">
        <f t="shared" si="6"/>
        <v>0.6912351898105085</v>
      </c>
      <c r="C57" s="4">
        <f t="shared" si="0"/>
        <v>1.996179671880972</v>
      </c>
      <c r="D57" s="6">
        <f t="shared" si="1"/>
        <v>99.99109253303774</v>
      </c>
      <c r="E57" s="6">
        <f t="shared" si="2"/>
        <v>99.99109253303774</v>
      </c>
      <c r="F57" s="6">
        <f t="shared" si="3"/>
        <v>100</v>
      </c>
      <c r="G57" s="6">
        <f t="shared" si="4"/>
        <v>100</v>
      </c>
      <c r="H57" s="6">
        <f t="shared" si="5"/>
        <v>100.00000000000001</v>
      </c>
      <c r="I57" s="7">
        <f t="shared" si="7"/>
        <v>3.5</v>
      </c>
      <c r="J57" s="4">
        <f t="shared" si="8"/>
        <v>0.38375049006254774</v>
      </c>
      <c r="K57" s="4">
        <f t="shared" si="9"/>
        <v>1.4677791705007144</v>
      </c>
      <c r="L57" s="4">
        <f t="shared" si="10"/>
        <v>100.00000000000003</v>
      </c>
      <c r="M57" s="4">
        <v>30.8</v>
      </c>
      <c r="O57">
        <f t="shared" si="11"/>
        <v>42.38841104572208</v>
      </c>
    </row>
    <row r="58" spans="1:15" ht="12.75">
      <c r="A58" s="3">
        <v>-0.0935</v>
      </c>
      <c r="B58" s="4">
        <f t="shared" si="6"/>
        <v>1.0749993719761832</v>
      </c>
      <c r="C58" s="4">
        <f t="shared" si="0"/>
        <v>2.929991060428955</v>
      </c>
      <c r="D58" s="6">
        <f t="shared" si="1"/>
        <v>99.78318843617662</v>
      </c>
      <c r="E58" s="6">
        <f t="shared" si="2"/>
        <v>99.78318843617662</v>
      </c>
      <c r="F58" s="6">
        <f t="shared" si="3"/>
        <v>100</v>
      </c>
      <c r="G58" s="6">
        <f t="shared" si="4"/>
        <v>99.99999999999999</v>
      </c>
      <c r="H58" s="6">
        <f t="shared" si="5"/>
        <v>99.99999999999999</v>
      </c>
      <c r="I58" s="7">
        <f t="shared" si="7"/>
        <v>4</v>
      </c>
      <c r="J58" s="4">
        <f t="shared" si="8"/>
        <v>0.7675146722282224</v>
      </c>
      <c r="K58" s="4">
        <f t="shared" si="9"/>
        <v>2.1544051914918785</v>
      </c>
      <c r="L58" s="4">
        <f t="shared" si="10"/>
        <v>100</v>
      </c>
      <c r="M58" s="4">
        <v>28.2</v>
      </c>
      <c r="O58">
        <f t="shared" si="11"/>
        <v>52.07916923272951</v>
      </c>
    </row>
    <row r="59" spans="2:15" ht="12.75">
      <c r="B59" s="4">
        <f t="shared" si="6"/>
        <v>1.458763554141857</v>
      </c>
      <c r="C59" s="4">
        <f t="shared" si="0"/>
        <v>4.30063873263683</v>
      </c>
      <c r="D59" s="6">
        <f t="shared" si="1"/>
        <v>98.10667667377604</v>
      </c>
      <c r="E59" s="6">
        <f t="shared" si="2"/>
        <v>98.10667667377604</v>
      </c>
      <c r="F59" s="6">
        <f t="shared" si="3"/>
        <v>100</v>
      </c>
      <c r="G59" s="6">
        <f t="shared" si="4"/>
        <v>100</v>
      </c>
      <c r="H59" s="6">
        <f t="shared" si="5"/>
        <v>100</v>
      </c>
      <c r="I59" s="7">
        <f t="shared" si="7"/>
        <v>4.5</v>
      </c>
      <c r="J59" s="4">
        <f t="shared" si="8"/>
        <v>1.1512788543938963</v>
      </c>
      <c r="K59" s="4">
        <f t="shared" si="9"/>
        <v>3.162234362232962</v>
      </c>
      <c r="L59" s="4">
        <f t="shared" si="10"/>
        <v>100.00000000000003</v>
      </c>
      <c r="M59" s="4">
        <v>31.97</v>
      </c>
      <c r="O59">
        <f t="shared" si="11"/>
        <v>65.62636465666773</v>
      </c>
    </row>
    <row r="60" spans="1:15" ht="12.75">
      <c r="A60" s="3">
        <v>0.0416</v>
      </c>
      <c r="B60" s="4">
        <f t="shared" si="6"/>
        <v>1.8425277363075319</v>
      </c>
      <c r="C60" s="4">
        <f t="shared" si="0"/>
        <v>6.312474382071446</v>
      </c>
      <c r="D60" s="6">
        <f t="shared" si="1"/>
        <v>91.92498363465945</v>
      </c>
      <c r="E60" s="6">
        <f t="shared" si="2"/>
        <v>91.92498363465945</v>
      </c>
      <c r="F60" s="6">
        <f t="shared" si="3"/>
        <v>100</v>
      </c>
      <c r="G60" s="6">
        <f t="shared" si="4"/>
        <v>100</v>
      </c>
      <c r="H60" s="6">
        <f t="shared" si="5"/>
        <v>100</v>
      </c>
      <c r="I60" s="7">
        <f t="shared" si="7"/>
        <v>5</v>
      </c>
      <c r="J60" s="4">
        <f t="shared" si="8"/>
        <v>1.535043036559571</v>
      </c>
      <c r="K60" s="4">
        <f t="shared" si="9"/>
        <v>4.641525280934887</v>
      </c>
      <c r="L60" s="4">
        <f t="shared" si="10"/>
        <v>99.99999999999997</v>
      </c>
      <c r="M60" s="4">
        <v>38.6</v>
      </c>
      <c r="O60">
        <f t="shared" si="11"/>
        <v>83.01234567901227</v>
      </c>
    </row>
    <row r="61" spans="2:15" ht="12.75">
      <c r="B61" s="4">
        <f t="shared" si="6"/>
        <v>2.2262919184732057</v>
      </c>
      <c r="C61" s="4">
        <f t="shared" si="0"/>
        <v>9.265445274887542</v>
      </c>
      <c r="D61" s="6">
        <f t="shared" si="1"/>
        <v>79.29315514906575</v>
      </c>
      <c r="E61" s="6">
        <f t="shared" si="2"/>
        <v>79.29315514906575</v>
      </c>
      <c r="F61" s="6">
        <f t="shared" si="3"/>
        <v>100</v>
      </c>
      <c r="G61" s="6">
        <f t="shared" si="4"/>
        <v>100</v>
      </c>
      <c r="H61" s="6">
        <f t="shared" si="5"/>
        <v>100</v>
      </c>
      <c r="I61" s="7">
        <f t="shared" si="7"/>
        <v>5.5</v>
      </c>
      <c r="J61" s="4">
        <f t="shared" si="8"/>
        <v>1.918807218725245</v>
      </c>
      <c r="K61" s="4">
        <f t="shared" si="9"/>
        <v>6.8128274080055435</v>
      </c>
      <c r="L61" s="4">
        <f t="shared" si="10"/>
        <v>99.99999999999997</v>
      </c>
      <c r="M61" s="4">
        <v>44.668359215096345</v>
      </c>
      <c r="O61">
        <f t="shared" si="11"/>
        <v>105.47163988106433</v>
      </c>
    </row>
    <row r="62" spans="1:15" ht="12.75">
      <c r="A62" s="3">
        <v>-0.0253</v>
      </c>
      <c r="B62" s="4">
        <f t="shared" si="6"/>
        <v>2.6100561006388805</v>
      </c>
      <c r="C62" s="4">
        <f t="shared" si="0"/>
        <v>13.599813788672304</v>
      </c>
      <c r="D62" s="6">
        <f t="shared" si="1"/>
        <v>62.62996755944112</v>
      </c>
      <c r="E62" s="6">
        <f t="shared" si="2"/>
        <v>62.62996755944112</v>
      </c>
      <c r="F62" s="6">
        <f t="shared" si="3"/>
        <v>100</v>
      </c>
      <c r="G62" s="6">
        <f t="shared" si="4"/>
        <v>100</v>
      </c>
      <c r="H62" s="6">
        <f t="shared" si="5"/>
        <v>100</v>
      </c>
      <c r="I62" s="7">
        <f t="shared" si="7"/>
        <v>6</v>
      </c>
      <c r="J62" s="4">
        <f t="shared" si="8"/>
        <v>2.30257140089092</v>
      </c>
      <c r="K62" s="4">
        <f t="shared" si="9"/>
        <v>9.999863079906106</v>
      </c>
      <c r="L62" s="4">
        <f t="shared" si="10"/>
        <v>100</v>
      </c>
      <c r="M62" s="4">
        <v>67.56</v>
      </c>
      <c r="O62">
        <f t="shared" si="11"/>
        <v>139.07728894173601</v>
      </c>
    </row>
    <row r="63" spans="2:15" ht="12.75">
      <c r="B63" s="4">
        <f t="shared" si="6"/>
        <v>2.9938202828045544</v>
      </c>
      <c r="C63" s="4">
        <f t="shared" si="0"/>
        <v>19.961796718809723</v>
      </c>
      <c r="D63" s="6">
        <f t="shared" si="1"/>
        <v>46.28693840017964</v>
      </c>
      <c r="E63" s="6">
        <f t="shared" si="2"/>
        <v>46.28693840017964</v>
      </c>
      <c r="F63" s="6">
        <f t="shared" si="3"/>
        <v>100</v>
      </c>
      <c r="G63" s="6">
        <f t="shared" si="4"/>
        <v>100</v>
      </c>
      <c r="H63" s="6">
        <f t="shared" si="5"/>
        <v>100</v>
      </c>
      <c r="I63" s="7">
        <f t="shared" si="7"/>
        <v>6.5</v>
      </c>
      <c r="J63" s="4">
        <f t="shared" si="8"/>
        <v>2.686335583056594</v>
      </c>
      <c r="K63" s="4">
        <f t="shared" si="9"/>
        <v>14.67779170500715</v>
      </c>
      <c r="L63" s="4">
        <f t="shared" si="10"/>
        <v>100.00000000000001</v>
      </c>
      <c r="M63" s="4">
        <v>102</v>
      </c>
      <c r="O63">
        <f t="shared" si="11"/>
        <v>182.35466618592636</v>
      </c>
    </row>
    <row r="64" spans="1:15" ht="12.75">
      <c r="A64" s="3">
        <v>0.0179</v>
      </c>
      <c r="B64" s="4">
        <f t="shared" si="6"/>
        <v>3.377584464970229</v>
      </c>
      <c r="C64" s="4">
        <f t="shared" si="0"/>
        <v>29.299910604289554</v>
      </c>
      <c r="D64" s="6">
        <f t="shared" si="1"/>
        <v>32.86356753296121</v>
      </c>
      <c r="E64" s="6">
        <f t="shared" si="2"/>
        <v>32.86356753296121</v>
      </c>
      <c r="F64" s="6">
        <f t="shared" si="3"/>
        <v>100</v>
      </c>
      <c r="G64" s="6">
        <f t="shared" si="4"/>
        <v>100.00000000000001</v>
      </c>
      <c r="H64" s="6">
        <f t="shared" si="5"/>
        <v>99.99999999999999</v>
      </c>
      <c r="I64" s="7">
        <f t="shared" si="7"/>
        <v>7</v>
      </c>
      <c r="J64" s="4">
        <f t="shared" si="8"/>
        <v>3.0700997652222686</v>
      </c>
      <c r="K64" s="4">
        <f t="shared" si="9"/>
        <v>21.544051914918793</v>
      </c>
      <c r="L64" s="4">
        <f t="shared" si="10"/>
        <v>100</v>
      </c>
      <c r="M64" s="4">
        <v>163</v>
      </c>
      <c r="O64">
        <f t="shared" si="11"/>
        <v>246.46221317252719</v>
      </c>
    </row>
    <row r="65" spans="2:15" ht="12.75">
      <c r="B65" s="4">
        <f t="shared" si="6"/>
        <v>3.761348647135903</v>
      </c>
      <c r="C65" s="4">
        <f t="shared" si="0"/>
        <v>43.0063873263683</v>
      </c>
      <c r="D65" s="6">
        <f t="shared" si="1"/>
        <v>22.842165421926463</v>
      </c>
      <c r="E65" s="6">
        <f t="shared" si="2"/>
        <v>22.842165421926463</v>
      </c>
      <c r="F65" s="6">
        <f t="shared" si="3"/>
        <v>100</v>
      </c>
      <c r="G65" s="6">
        <f t="shared" si="4"/>
        <v>100.00000000000001</v>
      </c>
      <c r="H65" s="6">
        <f t="shared" si="5"/>
        <v>100</v>
      </c>
      <c r="I65" s="7">
        <f t="shared" si="7"/>
        <v>7.5</v>
      </c>
      <c r="J65" s="4">
        <f t="shared" si="8"/>
        <v>3.4538639473879424</v>
      </c>
      <c r="K65" s="4">
        <f t="shared" si="9"/>
        <v>31.622343622329637</v>
      </c>
      <c r="L65" s="4">
        <f t="shared" si="10"/>
        <v>100</v>
      </c>
      <c r="M65" s="4">
        <v>153</v>
      </c>
      <c r="O65">
        <f t="shared" si="11"/>
        <v>331.31353943475153</v>
      </c>
    </row>
    <row r="66" spans="1:15" ht="12.75">
      <c r="A66" s="3">
        <v>-0.0067</v>
      </c>
      <c r="B66" s="4">
        <f t="shared" si="6"/>
        <v>4.145112829301578</v>
      </c>
      <c r="C66" s="4">
        <f t="shared" si="0"/>
        <v>63.12474382071448</v>
      </c>
      <c r="D66" s="6">
        <f t="shared" si="1"/>
        <v>15.710445822564244</v>
      </c>
      <c r="E66" s="6">
        <f t="shared" si="2"/>
        <v>15.710445822564244</v>
      </c>
      <c r="F66" s="6">
        <f t="shared" si="3"/>
        <v>100</v>
      </c>
      <c r="G66" s="6">
        <f t="shared" si="4"/>
        <v>100</v>
      </c>
      <c r="H66" s="6">
        <f t="shared" si="5"/>
        <v>100</v>
      </c>
      <c r="I66" s="7">
        <f t="shared" si="7"/>
        <v>8</v>
      </c>
      <c r="J66" s="4">
        <f t="shared" si="8"/>
        <v>3.837628129553617</v>
      </c>
      <c r="K66" s="4">
        <f t="shared" si="9"/>
        <v>46.415252809348885</v>
      </c>
      <c r="L66" s="4">
        <f t="shared" si="10"/>
        <v>99.99999999999997</v>
      </c>
      <c r="O66">
        <f t="shared" si="11"/>
        <v>440.51737349715927</v>
      </c>
    </row>
    <row r="67" spans="2:12" ht="12.75">
      <c r="B67" s="4">
        <f t="shared" si="6"/>
        <v>4.528877011467252</v>
      </c>
      <c r="C67" s="4">
        <f t="shared" si="0"/>
        <v>92.65445274887543</v>
      </c>
      <c r="D67" s="6">
        <f t="shared" si="1"/>
        <v>10.75107743740727</v>
      </c>
      <c r="E67" s="6">
        <f t="shared" si="2"/>
        <v>10.75107743740727</v>
      </c>
      <c r="F67" s="6">
        <f t="shared" si="3"/>
        <v>100</v>
      </c>
      <c r="G67" s="6">
        <f t="shared" si="4"/>
        <v>100.00000000000001</v>
      </c>
      <c r="H67" s="6">
        <f t="shared" si="5"/>
        <v>100.00000000000003</v>
      </c>
      <c r="I67" s="7">
        <f t="shared" si="7"/>
        <v>8.5</v>
      </c>
      <c r="J67" s="4">
        <f t="shared" si="8"/>
        <v>4.221392311719291</v>
      </c>
      <c r="K67" s="4">
        <f t="shared" si="9"/>
        <v>68.12827408005546</v>
      </c>
      <c r="L67" s="4">
        <f t="shared" si="10"/>
        <v>100.00000000000003</v>
      </c>
    </row>
    <row r="68" spans="2:12" ht="12.75">
      <c r="B68" s="4">
        <f t="shared" si="6"/>
        <v>4.912641193632926</v>
      </c>
      <c r="C68" s="4">
        <f t="shared" si="0"/>
        <v>135.99813788672307</v>
      </c>
      <c r="D68" s="6">
        <f t="shared" si="1"/>
        <v>7.339818499496817</v>
      </c>
      <c r="E68" s="6">
        <f t="shared" si="2"/>
        <v>7.339818499496817</v>
      </c>
      <c r="F68" s="6">
        <f t="shared" si="3"/>
        <v>100</v>
      </c>
      <c r="G68" s="6">
        <f t="shared" si="4"/>
        <v>100</v>
      </c>
      <c r="H68" s="6">
        <f t="shared" si="5"/>
        <v>100</v>
      </c>
      <c r="I68" s="7">
        <f t="shared" si="7"/>
        <v>9</v>
      </c>
      <c r="J68" s="4">
        <f t="shared" si="8"/>
        <v>4.605156493884966</v>
      </c>
      <c r="K68" s="4">
        <f t="shared" si="9"/>
        <v>99.99863079906109</v>
      </c>
      <c r="L68" s="4">
        <f t="shared" si="10"/>
        <v>100</v>
      </c>
    </row>
    <row r="69" spans="2:9" ht="12.75">
      <c r="B69" s="4">
        <f t="shared" si="6"/>
        <v>5.2964053757986</v>
      </c>
      <c r="C69" s="4">
        <f t="shared" si="0"/>
        <v>199.61796718809728</v>
      </c>
      <c r="D69" s="6">
        <f t="shared" si="1"/>
        <v>5.005382666041526</v>
      </c>
      <c r="E69" s="6">
        <f t="shared" si="2"/>
        <v>5.005382666041526</v>
      </c>
      <c r="F69" s="6">
        <f t="shared" si="3"/>
        <v>100</v>
      </c>
      <c r="G69" s="6">
        <f t="shared" si="4"/>
        <v>99.99999999999999</v>
      </c>
      <c r="H69" s="6">
        <f t="shared" si="5"/>
        <v>99.99999999999997</v>
      </c>
      <c r="I69" s="7">
        <f t="shared" si="7"/>
        <v>9.5</v>
      </c>
    </row>
    <row r="70" spans="2:9" ht="12.75">
      <c r="B70" s="4">
        <f t="shared" si="6"/>
        <v>5.680169557964275</v>
      </c>
      <c r="C70" s="4">
        <f t="shared" si="0"/>
        <v>292.9991060428956</v>
      </c>
      <c r="D70" s="6">
        <f t="shared" si="1"/>
        <v>3.4116551183926176</v>
      </c>
      <c r="E70" s="6">
        <f t="shared" si="2"/>
        <v>3.4116551183926176</v>
      </c>
      <c r="F70" s="6">
        <f t="shared" si="3"/>
        <v>100</v>
      </c>
      <c r="G70" s="6">
        <f t="shared" si="4"/>
        <v>100</v>
      </c>
      <c r="H70" s="6">
        <f t="shared" si="5"/>
        <v>100</v>
      </c>
      <c r="I70" s="7">
        <f t="shared" si="7"/>
        <v>10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unsworth</cp:lastModifiedBy>
  <cp:lastPrinted>2003-09-24T17:11:41Z</cp:lastPrinted>
  <dcterms:created xsi:type="dcterms:W3CDTF">2000-06-09T20:47:53Z</dcterms:created>
  <dcterms:modified xsi:type="dcterms:W3CDTF">2009-01-20T23:45:16Z</dcterms:modified>
  <cp:category/>
  <cp:version/>
  <cp:contentType/>
  <cp:contentStatus/>
</cp:coreProperties>
</file>