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yer\Documents\_Work\_Projects\_Customers\_U of A rebrand\z_excel l2 dev\2016\UA_S162en.11\S162en_data\"/>
    </mc:Choice>
  </mc:AlternateContent>
  <xr:revisionPtr revIDLastSave="0" documentId="13_ncr:1_{695D222E-96A8-47E7-A5D7-A19AB1C93E08}" xr6:coauthVersionLast="47" xr6:coauthVersionMax="47" xr10:uidLastSave="{00000000-0000-0000-0000-000000000000}"/>
  <bookViews>
    <workbookView xWindow="-25935" yWindow="900" windowWidth="20580" windowHeight="12750" xr2:uid="{00000000-000D-0000-FFFF-FFFF00000000}"/>
  </bookViews>
  <sheets>
    <sheet name="Budget" sheetId="1" r:id="rId1"/>
    <sheet name="SUMIF - DSUM" sheetId="2" r:id="rId2"/>
    <sheet name="VLOOKUP" sheetId="4" r:id="rId3"/>
    <sheet name="VLOOKUP - Commission Table" sheetId="8" r:id="rId4"/>
    <sheet name="PMT - Invest" sheetId="3" r:id="rId5"/>
    <sheet name="PMT - Mortgage" sheetId="6" r:id="rId6"/>
    <sheet name="TODAY" sheetId="5" r:id="rId7"/>
    <sheet name="CONCAT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2" l="1"/>
  <c r="H48" i="2"/>
  <c r="H49" i="2"/>
  <c r="H22" i="2"/>
  <c r="H23" i="2"/>
  <c r="H24" i="2"/>
  <c r="H25" i="2"/>
  <c r="H70" i="2"/>
  <c r="H71" i="2"/>
  <c r="H72" i="2"/>
  <c r="H73" i="2"/>
  <c r="H94" i="2"/>
  <c r="H95" i="2"/>
  <c r="H96" i="2"/>
  <c r="H97" i="2"/>
  <c r="H50" i="2"/>
  <c r="H51" i="2"/>
  <c r="H52" i="2"/>
  <c r="H53" i="2"/>
  <c r="H26" i="2"/>
  <c r="H27" i="2"/>
  <c r="H28" i="2"/>
  <c r="H29" i="2"/>
  <c r="H74" i="2"/>
  <c r="H75" i="2"/>
  <c r="H76" i="2"/>
  <c r="H77" i="2"/>
  <c r="H98" i="2"/>
  <c r="H99" i="2"/>
  <c r="H100" i="2"/>
  <c r="H101" i="2"/>
  <c r="H54" i="2"/>
  <c r="H55" i="2"/>
  <c r="H56" i="2"/>
  <c r="H57" i="2"/>
  <c r="H30" i="2"/>
  <c r="H31" i="2"/>
  <c r="H32" i="2"/>
  <c r="H33" i="2"/>
  <c r="H78" i="2"/>
  <c r="H79" i="2"/>
  <c r="H80" i="2"/>
  <c r="H81" i="2"/>
  <c r="H102" i="2"/>
  <c r="H103" i="2"/>
  <c r="H104" i="2"/>
  <c r="H105" i="2"/>
  <c r="H58" i="2"/>
  <c r="H59" i="2"/>
  <c r="H60" i="2"/>
  <c r="H61" i="2"/>
  <c r="H34" i="2"/>
  <c r="H35" i="2"/>
  <c r="H36" i="2"/>
  <c r="H37" i="2"/>
  <c r="H82" i="2"/>
  <c r="H83" i="2"/>
  <c r="H84" i="2"/>
  <c r="H85" i="2"/>
  <c r="H106" i="2"/>
  <c r="H107" i="2"/>
  <c r="H108" i="2"/>
  <c r="H109" i="2"/>
  <c r="H62" i="2"/>
  <c r="H63" i="2"/>
  <c r="H64" i="2"/>
  <c r="H65" i="2"/>
  <c r="H38" i="2"/>
  <c r="H39" i="2"/>
  <c r="H40" i="2"/>
  <c r="H41" i="2"/>
  <c r="H86" i="2"/>
  <c r="H87" i="2"/>
  <c r="H88" i="2"/>
  <c r="H89" i="2"/>
  <c r="H110" i="2"/>
  <c r="H111" i="2"/>
  <c r="H112" i="2"/>
  <c r="H113" i="2"/>
  <c r="H66" i="2"/>
  <c r="H67" i="2"/>
  <c r="H68" i="2"/>
  <c r="H69" i="2"/>
  <c r="H42" i="2"/>
  <c r="H43" i="2"/>
  <c r="H44" i="2"/>
  <c r="H45" i="2"/>
  <c r="H90" i="2"/>
  <c r="H91" i="2"/>
  <c r="H92" i="2"/>
  <c r="H93" i="2"/>
  <c r="H114" i="2"/>
  <c r="H115" i="2"/>
  <c r="H116" i="2"/>
  <c r="H117" i="2"/>
  <c r="H46" i="2"/>
  <c r="E47" i="2"/>
  <c r="E48" i="2"/>
  <c r="E49" i="2"/>
  <c r="E22" i="2"/>
  <c r="E23" i="2"/>
  <c r="E24" i="2"/>
  <c r="E25" i="2"/>
  <c r="E70" i="2"/>
  <c r="E71" i="2"/>
  <c r="E72" i="2"/>
  <c r="E73" i="2"/>
  <c r="E94" i="2"/>
  <c r="E95" i="2"/>
  <c r="E96" i="2"/>
  <c r="E97" i="2"/>
  <c r="E50" i="2"/>
  <c r="E51" i="2"/>
  <c r="E52" i="2"/>
  <c r="E53" i="2"/>
  <c r="E26" i="2"/>
  <c r="E27" i="2"/>
  <c r="E28" i="2"/>
  <c r="E29" i="2"/>
  <c r="E74" i="2"/>
  <c r="E75" i="2"/>
  <c r="E76" i="2"/>
  <c r="E77" i="2"/>
  <c r="E98" i="2"/>
  <c r="E99" i="2"/>
  <c r="E100" i="2"/>
  <c r="E101" i="2"/>
  <c r="E54" i="2"/>
  <c r="E55" i="2"/>
  <c r="E56" i="2"/>
  <c r="E57" i="2"/>
  <c r="E30" i="2"/>
  <c r="E31" i="2"/>
  <c r="E32" i="2"/>
  <c r="E33" i="2"/>
  <c r="E78" i="2"/>
  <c r="E79" i="2"/>
  <c r="E80" i="2"/>
  <c r="E81" i="2"/>
  <c r="E102" i="2"/>
  <c r="E103" i="2"/>
  <c r="E104" i="2"/>
  <c r="E105" i="2"/>
  <c r="E58" i="2"/>
  <c r="E59" i="2"/>
  <c r="E60" i="2"/>
  <c r="E61" i="2"/>
  <c r="E34" i="2"/>
  <c r="E35" i="2"/>
  <c r="E36" i="2"/>
  <c r="E37" i="2"/>
  <c r="E82" i="2"/>
  <c r="E83" i="2"/>
  <c r="E84" i="2"/>
  <c r="E85" i="2"/>
  <c r="E106" i="2"/>
  <c r="E107" i="2"/>
  <c r="E108" i="2"/>
  <c r="E109" i="2"/>
  <c r="E62" i="2"/>
  <c r="E63" i="2"/>
  <c r="E64" i="2"/>
  <c r="E65" i="2"/>
  <c r="E38" i="2"/>
  <c r="E39" i="2"/>
  <c r="E40" i="2"/>
  <c r="E41" i="2"/>
  <c r="E86" i="2"/>
  <c r="E87" i="2"/>
  <c r="E88" i="2"/>
  <c r="E89" i="2"/>
  <c r="E110" i="2"/>
  <c r="E111" i="2"/>
  <c r="E112" i="2"/>
  <c r="E113" i="2"/>
  <c r="E66" i="2"/>
  <c r="E67" i="2"/>
  <c r="E68" i="2"/>
  <c r="E69" i="2"/>
  <c r="E42" i="2"/>
  <c r="E43" i="2"/>
  <c r="E44" i="2"/>
  <c r="E45" i="2"/>
  <c r="E90" i="2"/>
  <c r="E91" i="2"/>
  <c r="E92" i="2"/>
  <c r="E93" i="2"/>
  <c r="E114" i="2"/>
  <c r="E115" i="2"/>
  <c r="E116" i="2"/>
  <c r="E117" i="2"/>
  <c r="E46" i="2"/>
  <c r="F21" i="6"/>
  <c r="E21" i="6"/>
  <c r="D21" i="6"/>
  <c r="C21" i="6"/>
  <c r="B21" i="6"/>
  <c r="B6" i="6"/>
  <c r="B5" i="6"/>
  <c r="B9" i="1"/>
  <c r="C9" i="1"/>
  <c r="D9" i="1"/>
  <c r="E9" i="1"/>
  <c r="F9" i="1"/>
  <c r="G9" i="1"/>
  <c r="H9" i="1"/>
  <c r="I9" i="1"/>
  <c r="J9" i="1"/>
  <c r="K9" i="1"/>
  <c r="L9" i="1"/>
  <c r="M9" i="1"/>
  <c r="B28" i="1"/>
  <c r="B27" i="1"/>
  <c r="B26" i="1"/>
  <c r="N1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13" i="1" s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O22" i="1"/>
  <c r="N12" i="1"/>
  <c r="O12" i="1"/>
  <c r="N5" i="1"/>
  <c r="N9" i="1"/>
  <c r="O5" i="1"/>
  <c r="N6" i="1"/>
  <c r="O6" i="1"/>
  <c r="N7" i="1"/>
  <c r="O7" i="1"/>
  <c r="N8" i="1"/>
  <c r="O8" i="1"/>
  <c r="O9" i="1"/>
  <c r="N4" i="1"/>
  <c r="O4" i="1"/>
  <c r="B24" i="1"/>
  <c r="C24" i="1"/>
  <c r="D24" i="1"/>
  <c r="N24" i="1" s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<sst xmlns="http://schemas.openxmlformats.org/spreadsheetml/2006/main" count="714" uniqueCount="112">
  <si>
    <t>SPARKLE CLEANING LIMITED</t>
  </si>
  <si>
    <t>INCOME</t>
  </si>
  <si>
    <t>Industrial Buildings</t>
  </si>
  <si>
    <t>Retail Stores</t>
  </si>
  <si>
    <t>EXPENSES</t>
  </si>
  <si>
    <t>Advertising</t>
  </si>
  <si>
    <t>Depreciation</t>
  </si>
  <si>
    <t>Insurance</t>
  </si>
  <si>
    <t>Miscellaneous</t>
  </si>
  <si>
    <t>Office Costs</t>
  </si>
  <si>
    <t>Taxes</t>
  </si>
  <si>
    <t>Travel</t>
  </si>
  <si>
    <t>JAN</t>
  </si>
  <si>
    <t>FEB</t>
  </si>
  <si>
    <t>Wholesale Distributors</t>
  </si>
  <si>
    <t>Supplies</t>
  </si>
  <si>
    <t>TOTAL INCOME</t>
  </si>
  <si>
    <t>TOTAL EXPENSE</t>
  </si>
  <si>
    <t>Residential</t>
  </si>
  <si>
    <t>High Rise Offices</t>
  </si>
  <si>
    <t>Rent &amp; Utilities</t>
  </si>
  <si>
    <t>Salaries &amp; Benefits</t>
  </si>
  <si>
    <t>NET INCOME (LOSS):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</si>
  <si>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</si>
  <si>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</si>
  <si>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</si>
  <si>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</si>
  <si>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</si>
  <si>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</si>
  <si>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</si>
  <si>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</si>
  <si>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</si>
  <si>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</si>
  <si>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</si>
  <si>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PERCENTAGE</t>
  </si>
  <si>
    <t>AVERAGE INCOME</t>
  </si>
  <si>
    <t>HIGHEST INCOME</t>
  </si>
  <si>
    <t>LOWEST INCOME</t>
  </si>
  <si>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</si>
  <si>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</si>
  <si>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</si>
  <si>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</si>
  <si>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</si>
  <si>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</si>
  <si>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</si>
  <si>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</si>
  <si>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</si>
  <si>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</si>
  <si>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</si>
  <si>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</si>
  <si>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</si>
  <si>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</si>
  <si>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</si>
  <si>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</si>
  <si>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</si>
  <si>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</si>
  <si>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</si>
  <si>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</si>
  <si>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</si>
  <si>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</si>
  <si>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</si>
  <si>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</si>
  <si>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</si>
  <si>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</si>
  <si>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</si>
  <si>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</si>
  <si>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</si>
  <si>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Brahms, Eileen</t>
  </si>
  <si>
    <t>Grimes, Fred</t>
  </si>
  <si>
    <t>Reyes, Amelia</t>
  </si>
  <si>
    <t>Americo, Brent</t>
  </si>
  <si>
    <t>Olaffson, Oly</t>
  </si>
  <si>
    <t>Kapers, Sharon</t>
  </si>
  <si>
    <t>Mackenzie, Bill</t>
  </si>
  <si>
    <t>Bouvier, Aurelle</t>
  </si>
  <si>
    <t>Merius, Phil</t>
  </si>
  <si>
    <t>Caruthers, Jim</t>
  </si>
  <si>
    <t>Criteria Range</t>
  </si>
  <si>
    <t>Monthly Retirement Savings Plan Investments</t>
  </si>
  <si>
    <t>Using PMT function</t>
  </si>
  <si>
    <t>(Assume payments made at beginning of the period)</t>
  </si>
  <si>
    <t>Term of Investment (years)</t>
  </si>
  <si>
    <t>Number of Payment Periods (months)</t>
  </si>
  <si>
    <t>Annual Rate</t>
  </si>
  <si>
    <t>Periodic Rate</t>
  </si>
  <si>
    <t>Amount to be Saved</t>
  </si>
  <si>
    <t>Periodic Payment</t>
  </si>
  <si>
    <t>Mortgage Analysis Using PMT, CUMPRINC, and CUMIPMT Functions</t>
  </si>
  <si>
    <t>Purchase and Mortgage Information</t>
  </si>
  <si>
    <t>Purchase Price</t>
  </si>
  <si>
    <t>Down Payment (10%)</t>
  </si>
  <si>
    <t>Mortgage Amount</t>
  </si>
  <si>
    <t>Annual Interest Rate</t>
  </si>
  <si>
    <t>The periodic interest rate used in calculating</t>
  </si>
  <si>
    <t>Periodic Interest Rate (monthly)</t>
  </si>
  <si>
    <t xml:space="preserve">monthly payments for Canadian mortgage </t>
  </si>
  <si>
    <t xml:space="preserve">calculations is based on a formula that </t>
  </si>
  <si>
    <t>Amortization Term (years)</t>
  </si>
  <si>
    <t>compounds interest on a semi-annual basis:</t>
  </si>
  <si>
    <t>Number of Periods (months)</t>
  </si>
  <si>
    <t>((1+ AnnualRate/2) to the 1/6th power) - 1</t>
  </si>
  <si>
    <t>Monthly Payments</t>
  </si>
  <si>
    <t>Total Payments</t>
  </si>
  <si>
    <t>Total Interest Paid</t>
  </si>
  <si>
    <t>Accumulation of Principal and Interest Paid</t>
  </si>
  <si>
    <t>After (years)</t>
  </si>
  <si>
    <t>After (periods)</t>
  </si>
  <si>
    <t>Payments to Date</t>
  </si>
  <si>
    <t>Cumulative Principal Value</t>
  </si>
  <si>
    <t>Cumulative Interest Paid to Date</t>
  </si>
  <si>
    <t>Imported Foods Inc.</t>
  </si>
  <si>
    <t>Sales Commision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</si>
</sst>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_(* #,##0.0000_);_(* \(#,##0.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0" fillId="9" borderId="0" applyNumberFormat="0" applyBorder="0" applyAlignment="0" applyProtection="0"/>
    <xf numFmtId="0" fontId="1" fillId="10" borderId="0" applyNumberFormat="0" applyBorder="0" applyAlignment="0" applyProtection="0"/>
    <xf numFmtId="0" fontId="10" fillId="8" borderId="0" applyNumberFormat="0" applyBorder="0" applyAlignment="0" applyProtection="0"/>
  </cellStyleXfs>
  <cellXfs count="74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6" fillId="2" borderId="0" xfId="0" applyFont="1" applyFill="1"/>
    <xf numFmtId="0" fontId="4" fillId="0" borderId="1" xfId="0" applyFont="1" applyBorder="1"/>
    <xf numFmtId="0" fontId="4" fillId="0" borderId="2" xfId="0" applyFont="1" applyBorder="1"/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2" xfId="1" applyNumberFormat="1" applyFont="1" applyBorder="1"/>
    <xf numFmtId="165" fontId="4" fillId="0" borderId="0" xfId="1" applyNumberFormat="1" applyFont="1"/>
    <xf numFmtId="10" fontId="4" fillId="0" borderId="0" xfId="2" applyNumberFormat="1" applyFont="1"/>
    <xf numFmtId="10" fontId="4" fillId="0" borderId="1" xfId="2" applyNumberFormat="1" applyFont="1" applyBorder="1"/>
    <xf numFmtId="0" fontId="6" fillId="2" borderId="0" xfId="0" applyFont="1" applyFill="1" applyAlignment="1">
      <alignment horizontal="right"/>
    </xf>
    <xf numFmtId="0" fontId="11" fillId="3" borderId="0" xfId="6" applyFont="1" applyAlignment="1">
      <alignment horizontal="centerContinuous"/>
    </xf>
    <xf numFmtId="0" fontId="10" fillId="3" borderId="0" xfId="6" applyAlignment="1">
      <alignment horizontal="centerContinuous"/>
    </xf>
    <xf numFmtId="164" fontId="10" fillId="3" borderId="0" xfId="6" applyNumberFormat="1" applyAlignment="1">
      <alignment horizontal="centerContinuous"/>
    </xf>
    <xf numFmtId="43" fontId="10" fillId="3" borderId="0" xfId="6" applyNumberFormat="1" applyAlignment="1">
      <alignment horizontal="centerContinuous"/>
    </xf>
    <xf numFmtId="0" fontId="12" fillId="3" borderId="0" xfId="6" applyFont="1" applyAlignment="1">
      <alignment horizontal="centerContinuous"/>
    </xf>
    <xf numFmtId="0" fontId="13" fillId="4" borderId="0" xfId="7" applyFont="1" applyAlignment="1"/>
    <xf numFmtId="0" fontId="1" fillId="4" borderId="0" xfId="7" applyAlignment="1"/>
    <xf numFmtId="0" fontId="4" fillId="0" borderId="0" xfId="0" applyFont="1" applyAlignment="1">
      <alignment horizontal="left"/>
    </xf>
    <xf numFmtId="43" fontId="4" fillId="0" borderId="0" xfId="1" applyFont="1"/>
    <xf numFmtId="0" fontId="14" fillId="9" borderId="6" xfId="11" applyFont="1" applyBorder="1" applyAlignment="1">
      <alignment horizontal="center" wrapText="1"/>
    </xf>
    <xf numFmtId="164" fontId="14" fillId="9" borderId="6" xfId="11" applyNumberFormat="1" applyFont="1" applyBorder="1" applyAlignment="1">
      <alignment horizontal="center" wrapText="1"/>
    </xf>
    <xf numFmtId="43" fontId="14" fillId="9" borderId="6" xfId="11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 applyFill="1"/>
    <xf numFmtId="43" fontId="4" fillId="0" borderId="0" xfId="1" applyFont="1" applyFill="1"/>
    <xf numFmtId="0" fontId="13" fillId="7" borderId="0" xfId="10" applyFont="1" applyAlignment="1"/>
    <xf numFmtId="0" fontId="1" fillId="7" borderId="0" xfId="10" applyAlignment="1"/>
    <xf numFmtId="0" fontId="14" fillId="5" borderId="6" xfId="8" applyFont="1" applyBorder="1" applyAlignment="1">
      <alignment horizontal="center" wrapText="1"/>
    </xf>
    <xf numFmtId="164" fontId="14" fillId="5" borderId="6" xfId="8" applyNumberFormat="1" applyFont="1" applyBorder="1" applyAlignment="1">
      <alignment horizontal="center" wrapText="1"/>
    </xf>
    <xf numFmtId="43" fontId="14" fillId="5" borderId="6" xfId="8" applyNumberFormat="1" applyFont="1" applyBorder="1" applyAlignment="1">
      <alignment horizontal="center" wrapText="1"/>
    </xf>
    <xf numFmtId="0" fontId="7" fillId="9" borderId="3" xfId="3" applyFill="1" applyAlignment="1">
      <alignment horizontal="centerContinuous"/>
    </xf>
    <xf numFmtId="0" fontId="1" fillId="10" borderId="0" xfId="12" applyBorder="1" applyAlignment="1">
      <alignment horizontal="centerContinuous"/>
    </xf>
    <xf numFmtId="0" fontId="1" fillId="10" borderId="1" xfId="12" applyBorder="1" applyAlignment="1">
      <alignment horizontal="centerContinuous"/>
    </xf>
    <xf numFmtId="9" fontId="4" fillId="0" borderId="0" xfId="0" applyNumberFormat="1" applyFont="1"/>
    <xf numFmtId="166" fontId="4" fillId="0" borderId="0" xfId="1" applyNumberFormat="1" applyFont="1"/>
    <xf numFmtId="0" fontId="9" fillId="11" borderId="5" xfId="5" applyFill="1"/>
    <xf numFmtId="0" fontId="7" fillId="5" borderId="3" xfId="3" applyFill="1" applyAlignment="1">
      <alignment horizontal="centerContinuous"/>
    </xf>
    <xf numFmtId="0" fontId="10" fillId="8" borderId="0" xfId="13"/>
    <xf numFmtId="0" fontId="8" fillId="8" borderId="4" xfId="4" applyFill="1" applyAlignment="1"/>
    <xf numFmtId="0" fontId="8" fillId="8" borderId="4" xfId="4" applyFill="1" applyAlignment="1">
      <alignment horizontal="centerContinuous"/>
    </xf>
    <xf numFmtId="10" fontId="4" fillId="0" borderId="0" xfId="0" applyNumberFormat="1" applyFont="1"/>
    <xf numFmtId="0" fontId="15" fillId="12" borderId="7" xfId="0" applyFont="1" applyFill="1" applyBorder="1"/>
    <xf numFmtId="0" fontId="4" fillId="12" borderId="8" xfId="0" applyFont="1" applyFill="1" applyBorder="1"/>
    <xf numFmtId="0" fontId="4" fillId="12" borderId="9" xfId="0" applyFont="1" applyFill="1" applyBorder="1"/>
    <xf numFmtId="0" fontId="15" fillId="12" borderId="10" xfId="0" applyFont="1" applyFill="1" applyBorder="1"/>
    <xf numFmtId="0" fontId="4" fillId="12" borderId="0" xfId="0" applyFont="1" applyFill="1"/>
    <xf numFmtId="0" fontId="4" fillId="12" borderId="11" xfId="0" applyFont="1" applyFill="1" applyBorder="1"/>
    <xf numFmtId="8" fontId="4" fillId="0" borderId="0" xfId="0" applyNumberFormat="1" applyFont="1"/>
    <xf numFmtId="0" fontId="15" fillId="12" borderId="12" xfId="0" applyFont="1" applyFill="1" applyBorder="1"/>
    <xf numFmtId="0" fontId="4" fillId="12" borderId="1" xfId="0" applyFont="1" applyFill="1" applyBorder="1"/>
    <xf numFmtId="0" fontId="4" fillId="12" borderId="13" xfId="0" applyFont="1" applyFill="1" applyBorder="1"/>
    <xf numFmtId="0" fontId="1" fillId="6" borderId="0" xfId="9"/>
    <xf numFmtId="8" fontId="1" fillId="6" borderId="0" xfId="9" applyNumberFormat="1"/>
    <xf numFmtId="164" fontId="4" fillId="0" borderId="0" xfId="0" applyNumberFormat="1" applyFont="1"/>
    <xf numFmtId="0" fontId="8" fillId="8" borderId="4" xfId="4" applyFill="1"/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4" xfId="0" applyFont="1" applyBorder="1"/>
    <xf numFmtId="164" fontId="4" fillId="0" borderId="0" xfId="1" applyNumberFormat="1" applyFont="1" applyBorder="1"/>
    <xf numFmtId="14" fontId="0" fillId="0" borderId="0" xfId="0" applyNumberFormat="1"/>
    <xf numFmtId="0" fontId="11" fillId="5" borderId="0" xfId="8" applyFont="1" applyAlignment="1">
      <alignment horizontal="centerContinuous"/>
    </xf>
    <xf numFmtId="0" fontId="10" fillId="5" borderId="0" xfId="8" applyAlignment="1">
      <alignment horizontal="centerContinuous"/>
    </xf>
    <xf numFmtId="164" fontId="10" fillId="5" borderId="0" xfId="8" applyNumberFormat="1" applyAlignment="1">
      <alignment horizontal="centerContinuous"/>
    </xf>
    <xf numFmtId="0" fontId="12" fillId="5" borderId="0" xfId="8" applyFont="1" applyAlignment="1">
      <alignment horizontal="centerContinuous"/>
    </xf>
    <xf numFmtId="0" fontId="16" fillId="0" borderId="0" xfId="0" applyFont="1"/>
    <xf numFmtId="0" fontId="1" fillId="7" borderId="15" xfId="10" applyBorder="1"/>
    <xf numFmtId="0" fontId="1" fillId="7" borderId="15" xfId="10" applyBorder="1" applyAlignment="1">
      <alignment horizontal="center"/>
    </xf>
    <xf numFmtId="5" fontId="1" fillId="7" borderId="15" xfId="10" applyNumberFormat="1" applyBorder="1" applyAlignment="1"/>
    <xf numFmtId="10" fontId="1" fillId="10" borderId="15" xfId="12" applyNumberFormat="1" applyBorder="1"/>
    <xf numFmtId="5" fontId="1" fillId="7" borderId="15" xfId="10" applyNumberFormat="1" applyBorder="1"/>
    <xf numFmtId="0" fontId="5" fillId="0" borderId="0" xfId="0" applyFont="1" applyAlignment="1">
      <alignment horizontal="center"/>
    </xf>
  </cellXfs>
  <cellStyles count="14">
    <cellStyle name="20% - Accent5" xfId="9" builtinId="46"/>
    <cellStyle name="40% - Accent3" xfId="7" builtinId="39"/>
    <cellStyle name="40% - Accent5" xfId="10" builtinId="47"/>
    <cellStyle name="40% - Accent6" xfId="12" builtinId="51"/>
    <cellStyle name="60% - Accent5 2" xfId="13" xr:uid="{A95392F2-1DA7-4B3A-ABEC-E7617397DDFA}"/>
    <cellStyle name="Accent3" xfId="6" builtinId="37"/>
    <cellStyle name="Accent5" xfId="8" builtinId="45"/>
    <cellStyle name="Accent6" xfId="11" builtinId="49"/>
    <cellStyle name="Comma" xfId="1" builtinId="3"/>
    <cellStyle name="Heading 1" xfId="3" builtinId="16"/>
    <cellStyle name="Heading 2" xfId="4" builtinId="17"/>
    <cellStyle name="Heading 3" xfId="5" builtinId="18"/>
    <cellStyle name="Normal" xfId="0" builtinId="0"/>
    <cellStyle name="Percent" xfId="2" builtinId="5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3A111B-F080-4886-A50E-38A88C05075F}"/>
            </a:ext>
          </a:extLst>
        </xdr:cNvPr>
        <xdr:cNvSpPr>
          <a:spLocks noChangeArrowheads="1"/>
        </xdr:cNvSpPr>
      </xdr:nvSpPr>
      <xdr:spPr bwMode="auto">
        <a:xfrm>
          <a:off x="4257675" y="1457325"/>
          <a:ext cx="254317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57150</xdr:colOff>
      <xdr:row>8</xdr:row>
      <xdr:rowOff>76200</xdr:rowOff>
    </xdr:from>
    <xdr:to>
      <xdr:col>2</xdr:col>
      <xdr:colOff>666750</xdr:colOff>
      <xdr:row>8</xdr:row>
      <xdr:rowOff>76200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2B5CA47-7168-409F-848E-5B9F2280643F}"/>
            </a:ext>
          </a:extLst>
        </xdr:cNvPr>
        <xdr:cNvSpPr>
          <a:spLocks noChangeShapeType="1"/>
        </xdr:cNvSpPr>
      </xdr:nvSpPr>
      <xdr:spPr bwMode="auto">
        <a:xfrm>
          <a:off x="3467100" y="17240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sqref="A1:O1"/>
    </sheetView>
  </sheetViews>
  <sheetFormatPr defaultRowHeight="15" x14ac:dyDescent="0.25"/>
  <cols>
    <col min="1" max="1" width="22.7109375" style="1" customWidth="1"/>
    <col min="2" max="14" width="9.7109375" style="1" customWidth="1"/>
    <col min="15" max="15" width="13.85546875" style="1" bestFit="1" customWidth="1"/>
    <col min="16" max="16" width="4.140625" style="1" customWidth="1"/>
    <col min="17" max="17" width="13.85546875" style="1" bestFit="1" customWidth="1"/>
    <col min="18" max="16384" width="9.140625" style="1"/>
  </cols>
  <sheetData>
    <row r="1" spans="1:17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x14ac:dyDescent="0.25">
      <c r="Q2" s="2"/>
    </row>
    <row r="3" spans="1:17" x14ac:dyDescent="0.25">
      <c r="A3" s="3" t="s">
        <v>1</v>
      </c>
      <c r="B3" s="12" t="s">
        <v>12</v>
      </c>
      <c r="C3" s="12" t="s">
        <v>13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2" t="s">
        <v>33</v>
      </c>
      <c r="O3" s="12" t="s">
        <v>34</v>
      </c>
    </row>
    <row r="4" spans="1:17" x14ac:dyDescent="0.25">
      <c r="A4" s="1" t="s">
        <v>18</v>
      </c>
      <c r="B4" s="6">
        <v>1200</v>
      </c>
      <c r="C4" s="6">
        <v>1200</v>
      </c>
      <c r="D4" s="6">
        <v>1200</v>
      </c>
      <c r="E4" s="6">
        <v>1250</v>
      </c>
      <c r="F4" s="6">
        <v>1300</v>
      </c>
      <c r="G4" s="6">
        <v>1350</v>
      </c>
      <c r="H4" s="6">
        <v>1400</v>
      </c>
      <c r="I4" s="6">
        <v>1450</v>
      </c>
      <c r="J4" s="6">
        <v>1500</v>
      </c>
      <c r="K4" s="6">
        <v>1550</v>
      </c>
      <c r="L4" s="6">
        <v>1600</v>
      </c>
      <c r="M4" s="6">
        <v>1650</v>
      </c>
      <c r="N4" s="6">
        <f>SUM(B4:M4)</f>
        <v>16650</v>
      </c>
      <c r="O4" s="10">
        <f t="shared" ref="O4:O9" si="0">N4/$N$9</f>
        <v>5.7187017001545597E-2</v>
      </c>
    </row>
    <row r="5" spans="1:17" x14ac:dyDescent="0.25">
      <c r="A5" s="1" t="s">
        <v>19</v>
      </c>
      <c r="B5" s="6">
        <v>7600</v>
      </c>
      <c r="C5" s="6">
        <v>7600</v>
      </c>
      <c r="D5" s="6">
        <v>7600</v>
      </c>
      <c r="E5" s="6">
        <v>8000</v>
      </c>
      <c r="F5" s="6">
        <v>8400</v>
      </c>
      <c r="G5" s="6">
        <v>8800</v>
      </c>
      <c r="H5" s="6">
        <v>9200</v>
      </c>
      <c r="I5" s="6">
        <v>9600</v>
      </c>
      <c r="J5" s="6">
        <v>10000</v>
      </c>
      <c r="K5" s="6">
        <v>10400</v>
      </c>
      <c r="L5" s="6">
        <v>10800</v>
      </c>
      <c r="M5" s="6">
        <v>11200</v>
      </c>
      <c r="N5" s="6">
        <f t="shared" ref="N5:N24" si="1">SUM(B5:M5)</f>
        <v>109200</v>
      </c>
      <c r="O5" s="10">
        <f t="shared" si="0"/>
        <v>0.37506439979392064</v>
      </c>
    </row>
    <row r="6" spans="1:17" x14ac:dyDescent="0.25">
      <c r="A6" s="1" t="s">
        <v>2</v>
      </c>
      <c r="B6" s="6">
        <v>5700</v>
      </c>
      <c r="C6" s="6">
        <v>5700</v>
      </c>
      <c r="D6" s="6">
        <v>5700</v>
      </c>
      <c r="E6" s="6">
        <v>6200</v>
      </c>
      <c r="F6" s="6">
        <v>6700</v>
      </c>
      <c r="G6" s="6">
        <v>7200</v>
      </c>
      <c r="H6" s="6">
        <v>7700</v>
      </c>
      <c r="I6" s="6">
        <v>8200</v>
      </c>
      <c r="J6" s="6">
        <v>8700</v>
      </c>
      <c r="K6" s="6">
        <v>9200</v>
      </c>
      <c r="L6" s="6">
        <v>9700</v>
      </c>
      <c r="M6" s="6">
        <v>10200</v>
      </c>
      <c r="N6" s="6">
        <f t="shared" si="1"/>
        <v>90900</v>
      </c>
      <c r="O6" s="10">
        <f t="shared" si="0"/>
        <v>0.31221020092735702</v>
      </c>
    </row>
    <row r="7" spans="1:17" x14ac:dyDescent="0.25">
      <c r="A7" s="1" t="s">
        <v>3</v>
      </c>
      <c r="B7" s="6">
        <v>3200</v>
      </c>
      <c r="C7" s="6">
        <v>3200</v>
      </c>
      <c r="D7" s="6">
        <v>3200</v>
      </c>
      <c r="E7" s="6">
        <v>3300</v>
      </c>
      <c r="F7" s="6">
        <v>3400</v>
      </c>
      <c r="G7" s="6">
        <v>3500</v>
      </c>
      <c r="H7" s="6">
        <v>3600</v>
      </c>
      <c r="I7" s="6">
        <v>3700</v>
      </c>
      <c r="J7" s="6">
        <v>3800</v>
      </c>
      <c r="K7" s="6">
        <v>3900</v>
      </c>
      <c r="L7" s="6">
        <v>4000</v>
      </c>
      <c r="M7" s="6">
        <v>4100</v>
      </c>
      <c r="N7" s="6">
        <f t="shared" si="1"/>
        <v>42900</v>
      </c>
      <c r="O7" s="10">
        <f t="shared" si="0"/>
        <v>0.14734672849046884</v>
      </c>
    </row>
    <row r="8" spans="1:17" x14ac:dyDescent="0.25">
      <c r="A8" s="4" t="s">
        <v>14</v>
      </c>
      <c r="B8" s="7">
        <v>1500</v>
      </c>
      <c r="C8" s="7">
        <v>1500</v>
      </c>
      <c r="D8" s="7">
        <v>1500</v>
      </c>
      <c r="E8" s="7">
        <v>1800</v>
      </c>
      <c r="F8" s="7">
        <v>2100</v>
      </c>
      <c r="G8" s="7">
        <v>2400</v>
      </c>
      <c r="H8" s="7">
        <v>2700</v>
      </c>
      <c r="I8" s="7">
        <v>3000</v>
      </c>
      <c r="J8" s="7">
        <v>3300</v>
      </c>
      <c r="K8" s="7">
        <v>3600</v>
      </c>
      <c r="L8" s="7">
        <v>3900</v>
      </c>
      <c r="M8" s="7">
        <v>4200</v>
      </c>
      <c r="N8" s="7">
        <f t="shared" si="1"/>
        <v>31500</v>
      </c>
      <c r="O8" s="11">
        <f t="shared" si="0"/>
        <v>0.10819165378670788</v>
      </c>
    </row>
    <row r="9" spans="1:17" x14ac:dyDescent="0.25">
      <c r="A9" s="3" t="s">
        <v>16</v>
      </c>
      <c r="B9" s="9">
        <f>B4+B5+B6+B7+B8</f>
        <v>19200</v>
      </c>
      <c r="C9" s="9">
        <f t="shared" ref="C9:M9" si="2">C4+C5+C6+C7+C8</f>
        <v>19200</v>
      </c>
      <c r="D9" s="9">
        <f t="shared" si="2"/>
        <v>19200</v>
      </c>
      <c r="E9" s="9">
        <f t="shared" si="2"/>
        <v>20550</v>
      </c>
      <c r="F9" s="9">
        <f t="shared" si="2"/>
        <v>21900</v>
      </c>
      <c r="G9" s="9">
        <f t="shared" si="2"/>
        <v>23250</v>
      </c>
      <c r="H9" s="9">
        <f t="shared" si="2"/>
        <v>24600</v>
      </c>
      <c r="I9" s="9">
        <f t="shared" si="2"/>
        <v>25950</v>
      </c>
      <c r="J9" s="9">
        <f t="shared" si="2"/>
        <v>27300</v>
      </c>
      <c r="K9" s="9">
        <f t="shared" si="2"/>
        <v>28650</v>
      </c>
      <c r="L9" s="9">
        <f t="shared" si="2"/>
        <v>30000</v>
      </c>
      <c r="M9" s="9">
        <f t="shared" si="2"/>
        <v>31350</v>
      </c>
      <c r="N9" s="9">
        <f t="shared" si="1"/>
        <v>291150</v>
      </c>
      <c r="O9" s="10">
        <f t="shared" si="0"/>
        <v>1</v>
      </c>
    </row>
    <row r="10" spans="1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17" x14ac:dyDescent="0.25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1:17" x14ac:dyDescent="0.25">
      <c r="A12" s="1" t="s">
        <v>5</v>
      </c>
      <c r="B12" s="6">
        <v>750</v>
      </c>
      <c r="C12" s="6">
        <v>750</v>
      </c>
      <c r="D12" s="6">
        <v>750</v>
      </c>
      <c r="E12" s="6">
        <v>800</v>
      </c>
      <c r="F12" s="6">
        <v>850</v>
      </c>
      <c r="G12" s="6">
        <v>900</v>
      </c>
      <c r="H12" s="6">
        <v>950</v>
      </c>
      <c r="I12" s="6">
        <v>1000</v>
      </c>
      <c r="J12" s="6">
        <v>1050</v>
      </c>
      <c r="K12" s="6">
        <v>1100</v>
      </c>
      <c r="L12" s="6">
        <v>1150</v>
      </c>
      <c r="M12" s="6">
        <v>1200</v>
      </c>
      <c r="N12" s="6">
        <f t="shared" si="1"/>
        <v>11250</v>
      </c>
      <c r="O12" s="10">
        <f>N12/$N$22</f>
        <v>4.5248868778280542E-2</v>
      </c>
    </row>
    <row r="13" spans="1:17" x14ac:dyDescent="0.25">
      <c r="A13" s="1" t="s">
        <v>6</v>
      </c>
      <c r="B13" s="6">
        <v>200</v>
      </c>
      <c r="C13" s="6">
        <v>200</v>
      </c>
      <c r="D13" s="6">
        <v>200</v>
      </c>
      <c r="E13" s="6">
        <v>200</v>
      </c>
      <c r="F13" s="6">
        <v>200</v>
      </c>
      <c r="G13" s="6">
        <v>200</v>
      </c>
      <c r="H13" s="6">
        <v>200</v>
      </c>
      <c r="I13" s="6">
        <v>200</v>
      </c>
      <c r="J13" s="6">
        <v>200</v>
      </c>
      <c r="K13" s="6">
        <v>200</v>
      </c>
      <c r="L13" s="6">
        <v>200</v>
      </c>
      <c r="M13" s="6">
        <v>200</v>
      </c>
      <c r="N13" s="6">
        <f t="shared" si="1"/>
        <v>2400</v>
      </c>
      <c r="O13" s="10">
        <f t="shared" ref="O13:O22" si="3">N13/$N$22</f>
        <v>9.6530920060331829E-3</v>
      </c>
    </row>
    <row r="14" spans="1:17" x14ac:dyDescent="0.25">
      <c r="A14" s="1" t="s">
        <v>7</v>
      </c>
      <c r="B14" s="6">
        <v>600</v>
      </c>
      <c r="C14" s="6">
        <v>600</v>
      </c>
      <c r="D14" s="6">
        <v>600</v>
      </c>
      <c r="E14" s="6">
        <v>600</v>
      </c>
      <c r="F14" s="6">
        <v>600</v>
      </c>
      <c r="G14" s="6">
        <v>600</v>
      </c>
      <c r="H14" s="6">
        <v>600</v>
      </c>
      <c r="I14" s="6">
        <v>600</v>
      </c>
      <c r="J14" s="6">
        <v>600</v>
      </c>
      <c r="K14" s="6">
        <v>600</v>
      </c>
      <c r="L14" s="6">
        <v>600</v>
      </c>
      <c r="M14" s="6">
        <v>600</v>
      </c>
      <c r="N14" s="6">
        <f t="shared" si="1"/>
        <v>7200</v>
      </c>
      <c r="O14" s="10">
        <f t="shared" si="3"/>
        <v>2.8959276018099549E-2</v>
      </c>
    </row>
    <row r="15" spans="1:17" x14ac:dyDescent="0.25">
      <c r="A15" s="1" t="s">
        <v>8</v>
      </c>
      <c r="B15" s="6">
        <v>100</v>
      </c>
      <c r="C15" s="6">
        <v>100</v>
      </c>
      <c r="D15" s="6">
        <v>100</v>
      </c>
      <c r="E15" s="6">
        <v>120</v>
      </c>
      <c r="F15" s="6">
        <v>140</v>
      </c>
      <c r="G15" s="6">
        <v>160</v>
      </c>
      <c r="H15" s="6">
        <v>180</v>
      </c>
      <c r="I15" s="6">
        <v>200</v>
      </c>
      <c r="J15" s="6">
        <v>220</v>
      </c>
      <c r="K15" s="6">
        <v>240</v>
      </c>
      <c r="L15" s="6">
        <v>260</v>
      </c>
      <c r="M15" s="6">
        <v>280</v>
      </c>
      <c r="N15" s="6">
        <f t="shared" si="1"/>
        <v>2100</v>
      </c>
      <c r="O15" s="10">
        <f t="shared" si="3"/>
        <v>8.4464555052790342E-3</v>
      </c>
    </row>
    <row r="16" spans="1:17" x14ac:dyDescent="0.25">
      <c r="A16" s="1" t="s">
        <v>9</v>
      </c>
      <c r="B16" s="6">
        <v>200</v>
      </c>
      <c r="C16" s="6">
        <v>200</v>
      </c>
      <c r="D16" s="6">
        <v>200</v>
      </c>
      <c r="E16" s="6">
        <v>225</v>
      </c>
      <c r="F16" s="6">
        <v>250</v>
      </c>
      <c r="G16" s="6">
        <v>275</v>
      </c>
      <c r="H16" s="6">
        <v>300</v>
      </c>
      <c r="I16" s="6">
        <v>325</v>
      </c>
      <c r="J16" s="6">
        <v>350</v>
      </c>
      <c r="K16" s="6">
        <v>375</v>
      </c>
      <c r="L16" s="6">
        <v>400</v>
      </c>
      <c r="M16" s="6">
        <v>425</v>
      </c>
      <c r="N16" s="6">
        <f t="shared" si="1"/>
        <v>3525</v>
      </c>
      <c r="O16" s="10">
        <f t="shared" si="3"/>
        <v>1.4177978883861237E-2</v>
      </c>
    </row>
    <row r="17" spans="1:15" x14ac:dyDescent="0.25">
      <c r="A17" s="1" t="s">
        <v>20</v>
      </c>
      <c r="B17" s="6">
        <v>800</v>
      </c>
      <c r="C17" s="6">
        <v>800</v>
      </c>
      <c r="D17" s="6">
        <v>800</v>
      </c>
      <c r="E17" s="6">
        <v>800</v>
      </c>
      <c r="F17" s="6">
        <v>800</v>
      </c>
      <c r="G17" s="6">
        <v>800</v>
      </c>
      <c r="H17" s="6">
        <v>800</v>
      </c>
      <c r="I17" s="6">
        <v>800</v>
      </c>
      <c r="J17" s="6">
        <v>800</v>
      </c>
      <c r="K17" s="6">
        <v>800</v>
      </c>
      <c r="L17" s="6">
        <v>800</v>
      </c>
      <c r="M17" s="6">
        <v>800</v>
      </c>
      <c r="N17" s="6">
        <f t="shared" si="1"/>
        <v>9600</v>
      </c>
      <c r="O17" s="10">
        <f t="shared" si="3"/>
        <v>3.8612368024132732E-2</v>
      </c>
    </row>
    <row r="18" spans="1:15" x14ac:dyDescent="0.25">
      <c r="A18" s="1" t="s">
        <v>21</v>
      </c>
      <c r="B18" s="6">
        <v>11000</v>
      </c>
      <c r="C18" s="6">
        <v>11000</v>
      </c>
      <c r="D18" s="6">
        <v>11000</v>
      </c>
      <c r="E18" s="6">
        <v>12000</v>
      </c>
      <c r="F18" s="6">
        <v>13000</v>
      </c>
      <c r="G18" s="6">
        <v>14000</v>
      </c>
      <c r="H18" s="6">
        <v>15000</v>
      </c>
      <c r="I18" s="6">
        <v>16000</v>
      </c>
      <c r="J18" s="6">
        <v>17000</v>
      </c>
      <c r="K18" s="6">
        <v>18000</v>
      </c>
      <c r="L18" s="6">
        <v>19000</v>
      </c>
      <c r="M18" s="6">
        <v>20000</v>
      </c>
      <c r="N18" s="6">
        <f t="shared" si="1"/>
        <v>177000</v>
      </c>
      <c r="O18" s="10">
        <f t="shared" si="3"/>
        <v>0.71191553544494723</v>
      </c>
    </row>
    <row r="19" spans="1:15" x14ac:dyDescent="0.25">
      <c r="A19" s="1" t="s">
        <v>15</v>
      </c>
      <c r="B19" s="6">
        <v>2000</v>
      </c>
      <c r="C19" s="6">
        <v>2000</v>
      </c>
      <c r="D19" s="6">
        <v>2000</v>
      </c>
      <c r="E19" s="6">
        <v>2000</v>
      </c>
      <c r="F19" s="6">
        <v>2000</v>
      </c>
      <c r="G19" s="6">
        <v>2000</v>
      </c>
      <c r="H19" s="6">
        <v>2000</v>
      </c>
      <c r="I19" s="6">
        <v>2000</v>
      </c>
      <c r="J19" s="6">
        <v>2000</v>
      </c>
      <c r="K19" s="6">
        <v>2000</v>
      </c>
      <c r="L19" s="6">
        <v>2000</v>
      </c>
      <c r="M19" s="6">
        <v>2000</v>
      </c>
      <c r="N19" s="6">
        <f t="shared" si="1"/>
        <v>24000</v>
      </c>
      <c r="O19" s="10">
        <f t="shared" si="3"/>
        <v>9.6530920060331829E-2</v>
      </c>
    </row>
    <row r="20" spans="1:15" x14ac:dyDescent="0.25">
      <c r="A20" s="1" t="s">
        <v>10</v>
      </c>
      <c r="B20" s="6">
        <v>325</v>
      </c>
      <c r="C20" s="6">
        <v>325</v>
      </c>
      <c r="D20" s="6">
        <v>325</v>
      </c>
      <c r="E20" s="6">
        <v>325</v>
      </c>
      <c r="F20" s="6">
        <v>325</v>
      </c>
      <c r="G20" s="6">
        <v>325</v>
      </c>
      <c r="H20" s="6">
        <v>325</v>
      </c>
      <c r="I20" s="6">
        <v>325</v>
      </c>
      <c r="J20" s="6">
        <v>325</v>
      </c>
      <c r="K20" s="6">
        <v>325</v>
      </c>
      <c r="L20" s="6">
        <v>325</v>
      </c>
      <c r="M20" s="6">
        <v>325</v>
      </c>
      <c r="N20" s="6">
        <f t="shared" si="1"/>
        <v>3900</v>
      </c>
      <c r="O20" s="10">
        <f t="shared" si="3"/>
        <v>1.5686274509803921E-2</v>
      </c>
    </row>
    <row r="21" spans="1:15" x14ac:dyDescent="0.25">
      <c r="A21" s="4" t="s">
        <v>11</v>
      </c>
      <c r="B21" s="7">
        <v>450</v>
      </c>
      <c r="C21" s="7">
        <v>450</v>
      </c>
      <c r="D21" s="7">
        <v>450</v>
      </c>
      <c r="E21" s="7">
        <v>500</v>
      </c>
      <c r="F21" s="7">
        <v>550</v>
      </c>
      <c r="G21" s="7">
        <v>600</v>
      </c>
      <c r="H21" s="7">
        <v>650</v>
      </c>
      <c r="I21" s="7">
        <v>700</v>
      </c>
      <c r="J21" s="7">
        <v>750</v>
      </c>
      <c r="K21" s="7">
        <v>800</v>
      </c>
      <c r="L21" s="7">
        <v>850</v>
      </c>
      <c r="M21" s="7">
        <v>900</v>
      </c>
      <c r="N21" s="7">
        <f t="shared" si="1"/>
        <v>7650</v>
      </c>
      <c r="O21" s="11">
        <f t="shared" si="3"/>
        <v>3.0769230769230771E-2</v>
      </c>
    </row>
    <row r="22" spans="1:15" x14ac:dyDescent="0.25">
      <c r="A22" s="3" t="s">
        <v>17</v>
      </c>
      <c r="B22" s="9">
        <f>SUM(B12:B21)</f>
        <v>16425</v>
      </c>
      <c r="C22" s="9">
        <f>SUM(C12:C21)</f>
        <v>16425</v>
      </c>
      <c r="D22" s="9">
        <f t="shared" ref="D22:M22" si="4">SUM(D12:D21)</f>
        <v>16425</v>
      </c>
      <c r="E22" s="9">
        <f t="shared" si="4"/>
        <v>17570</v>
      </c>
      <c r="F22" s="9">
        <f t="shared" si="4"/>
        <v>18715</v>
      </c>
      <c r="G22" s="9">
        <f t="shared" si="4"/>
        <v>19860</v>
      </c>
      <c r="H22" s="9">
        <f t="shared" si="4"/>
        <v>21005</v>
      </c>
      <c r="I22" s="9">
        <f t="shared" si="4"/>
        <v>22150</v>
      </c>
      <c r="J22" s="9">
        <f t="shared" si="4"/>
        <v>23295</v>
      </c>
      <c r="K22" s="9">
        <f t="shared" si="4"/>
        <v>24440</v>
      </c>
      <c r="L22" s="9">
        <f t="shared" si="4"/>
        <v>25585</v>
      </c>
      <c r="M22" s="9">
        <f t="shared" si="4"/>
        <v>26730</v>
      </c>
      <c r="N22" s="9">
        <f t="shared" si="1"/>
        <v>248625</v>
      </c>
      <c r="O22" s="10">
        <f t="shared" si="3"/>
        <v>1</v>
      </c>
    </row>
    <row r="23" spans="1:15" s="5" customFormat="1" ht="15.75" thickBo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15.75" thickTop="1" x14ac:dyDescent="0.25">
      <c r="A24" s="3" t="s">
        <v>22</v>
      </c>
      <c r="B24" s="9">
        <f>B9-B22</f>
        <v>2775</v>
      </c>
      <c r="C24" s="9">
        <f t="shared" ref="C24:M24" si="5">C9-C22</f>
        <v>2775</v>
      </c>
      <c r="D24" s="9">
        <f t="shared" si="5"/>
        <v>2775</v>
      </c>
      <c r="E24" s="9">
        <f t="shared" si="5"/>
        <v>2980</v>
      </c>
      <c r="F24" s="9">
        <f t="shared" si="5"/>
        <v>3185</v>
      </c>
      <c r="G24" s="9">
        <f t="shared" si="5"/>
        <v>3390</v>
      </c>
      <c r="H24" s="9">
        <f t="shared" si="5"/>
        <v>3595</v>
      </c>
      <c r="I24" s="9">
        <f t="shared" si="5"/>
        <v>3800</v>
      </c>
      <c r="J24" s="9">
        <f t="shared" si="5"/>
        <v>4005</v>
      </c>
      <c r="K24" s="9">
        <f t="shared" si="5"/>
        <v>4210</v>
      </c>
      <c r="L24" s="9">
        <f t="shared" si="5"/>
        <v>4415</v>
      </c>
      <c r="M24" s="9">
        <f t="shared" si="5"/>
        <v>4620</v>
      </c>
      <c r="N24" s="9">
        <f t="shared" si="1"/>
        <v>42525</v>
      </c>
    </row>
    <row r="26" spans="1:15" x14ac:dyDescent="0.25">
      <c r="A26" s="3" t="s">
        <v>35</v>
      </c>
      <c r="B26" s="1">
        <f>AVERAGE(B9:M9)</f>
        <v>24262.5</v>
      </c>
    </row>
    <row r="27" spans="1:15" x14ac:dyDescent="0.25">
      <c r="A27" s="3" t="s">
        <v>36</v>
      </c>
      <c r="B27" s="1">
        <f>MAX(B9:M9)</f>
        <v>31350</v>
      </c>
    </row>
    <row r="28" spans="1:15" x14ac:dyDescent="0.25">
      <c r="A28" s="3" t="s">
        <v>37</v>
      </c>
      <c r="B28" s="1">
        <f>MIN(B9:M9)</f>
        <v>19200</v>
      </c>
    </row>
  </sheetData>
  <mergeCells count="1">
    <mergeCell ref="A1:O1"/>
  </mergeCells>
  <phoneticPr fontId="2" type="noConversion"/>
  <conditionalFormatting sqref="O4:O8 O12:O21">
    <cfRule type="cellIs" dxfId="0" priority="2" operator="lessThan">
      <formula>0.06</formula>
    </cfRule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3062-0F41-4A81-9864-F4C9A065CF20}">
  <dimension ref="A1:H117"/>
  <sheetViews>
    <sheetView workbookViewId="0"/>
  </sheetViews>
  <sheetFormatPr defaultRowHeight="12.75" x14ac:dyDescent="0.2"/>
  <cols>
    <col min="1" max="1" width="9.5703125" customWidth="1"/>
    <col min="2" max="2" width="9.140625" customWidth="1"/>
    <col min="3" max="3" width="15.42578125" customWidth="1"/>
    <col min="4" max="4" width="11.7109375" customWidth="1"/>
    <col min="5" max="5" width="23.5703125" customWidth="1"/>
    <col min="6" max="6" width="16.5703125" customWidth="1"/>
    <col min="7" max="7" width="15.28515625" customWidth="1"/>
    <col min="8" max="8" width="16.5703125" customWidth="1"/>
  </cols>
  <sheetData>
    <row r="1" spans="1:8" ht="23.25" x14ac:dyDescent="0.35">
      <c r="A1" s="13" t="s">
        <v>38</v>
      </c>
      <c r="B1" s="14"/>
      <c r="C1" s="14"/>
      <c r="D1" s="14"/>
      <c r="E1" s="14"/>
      <c r="F1" s="14"/>
      <c r="G1" s="15"/>
      <c r="H1" s="16"/>
    </row>
    <row r="2" spans="1:8" ht="18.75" x14ac:dyDescent="0.3">
      <c r="A2" s="17" t="s">
        <v>39</v>
      </c>
      <c r="B2" s="14"/>
      <c r="C2" s="14"/>
      <c r="D2" s="14"/>
      <c r="E2" s="14"/>
      <c r="F2" s="14"/>
      <c r="G2" s="15"/>
      <c r="H2" s="16"/>
    </row>
    <row r="3" spans="1:8" ht="15.75" x14ac:dyDescent="0.25">
      <c r="A3" s="18" t="s">
        <v>40</v>
      </c>
      <c r="B3" s="19"/>
      <c r="C3" s="20"/>
      <c r="D3" s="1"/>
      <c r="E3" s="1"/>
      <c r="F3" s="1"/>
      <c r="G3" s="6"/>
      <c r="H3" s="21"/>
    </row>
    <row r="4" spans="1:8" ht="15" x14ac:dyDescent="0.25">
      <c r="A4" s="1"/>
      <c r="B4" s="1" t="s">
        <v>41</v>
      </c>
      <c r="C4" s="20" t="s">
        <v>42</v>
      </c>
      <c r="D4" s="1"/>
      <c r="E4" s="1"/>
      <c r="F4" s="1"/>
      <c r="G4" s="6"/>
      <c r="H4" s="21"/>
    </row>
    <row r="5" spans="1:8" ht="15" x14ac:dyDescent="0.25">
      <c r="A5" s="1"/>
      <c r="B5" s="1" t="s">
        <v>43</v>
      </c>
      <c r="C5" s="20" t="s">
        <v>44</v>
      </c>
      <c r="D5" s="1"/>
      <c r="E5" s="1"/>
      <c r="F5" s="1"/>
      <c r="G5" s="6"/>
      <c r="H5" s="21"/>
    </row>
    <row r="6" spans="1:8" ht="15" x14ac:dyDescent="0.25">
      <c r="A6" s="1"/>
      <c r="B6" s="1" t="s">
        <v>45</v>
      </c>
      <c r="C6" s="20" t="s">
        <v>46</v>
      </c>
      <c r="D6" s="1"/>
      <c r="E6" s="1"/>
      <c r="F6" s="1"/>
      <c r="G6" s="6"/>
      <c r="H6" s="21"/>
    </row>
    <row r="7" spans="1:8" ht="15" x14ac:dyDescent="0.25">
      <c r="A7" s="1"/>
      <c r="B7" s="1" t="s">
        <v>47</v>
      </c>
      <c r="C7" s="20" t="s">
        <v>48</v>
      </c>
      <c r="D7" s="1"/>
      <c r="E7" s="1"/>
      <c r="F7" s="1"/>
      <c r="G7" s="6"/>
      <c r="H7" s="21"/>
    </row>
    <row r="8" spans="1:8" ht="15" x14ac:dyDescent="0.25">
      <c r="A8" s="1"/>
      <c r="B8" s="1"/>
      <c r="C8" s="20"/>
      <c r="D8" s="1"/>
      <c r="E8" s="1"/>
      <c r="F8" s="1"/>
      <c r="G8" s="6"/>
      <c r="H8" s="21"/>
    </row>
    <row r="9" spans="1:8" ht="15.75" x14ac:dyDescent="0.25">
      <c r="A9" s="18" t="s">
        <v>49</v>
      </c>
      <c r="B9" s="19"/>
      <c r="C9" s="20"/>
      <c r="D9" s="1"/>
      <c r="E9" s="1"/>
      <c r="F9" s="1"/>
      <c r="G9" s="6"/>
      <c r="H9" s="21"/>
    </row>
    <row r="10" spans="1:8" ht="15" x14ac:dyDescent="0.25">
      <c r="A10" s="1"/>
      <c r="B10" s="1" t="s">
        <v>50</v>
      </c>
      <c r="C10" s="20" t="s">
        <v>51</v>
      </c>
      <c r="D10" s="1"/>
      <c r="E10" s="1"/>
      <c r="F10" s="1"/>
      <c r="G10" s="6"/>
      <c r="H10" s="21"/>
    </row>
    <row r="11" spans="1:8" ht="15" x14ac:dyDescent="0.25">
      <c r="A11" s="1"/>
      <c r="B11" s="1" t="s">
        <v>52</v>
      </c>
      <c r="C11" s="20" t="s">
        <v>53</v>
      </c>
      <c r="D11" s="1"/>
      <c r="E11" s="1"/>
      <c r="F11" s="1"/>
      <c r="G11" s="6"/>
      <c r="H11" s="21"/>
    </row>
    <row r="12" spans="1:8" ht="15" x14ac:dyDescent="0.25">
      <c r="A12" s="1"/>
      <c r="B12" s="1" t="s">
        <v>54</v>
      </c>
      <c r="C12" s="20" t="s">
        <v>55</v>
      </c>
      <c r="D12" s="1"/>
      <c r="E12" s="1"/>
      <c r="F12" s="1"/>
      <c r="G12" s="6"/>
      <c r="H12" s="21"/>
    </row>
    <row r="13" spans="1:8" ht="15" x14ac:dyDescent="0.25">
      <c r="A13" s="1"/>
      <c r="B13" s="1" t="s">
        <v>56</v>
      </c>
      <c r="C13" s="20" t="s">
        <v>57</v>
      </c>
      <c r="D13" s="1"/>
      <c r="E13" s="1"/>
      <c r="F13" s="1"/>
      <c r="G13" s="6"/>
      <c r="H13" s="21"/>
    </row>
    <row r="14" spans="1:8" ht="15" x14ac:dyDescent="0.25">
      <c r="A14" s="1"/>
      <c r="B14" s="1"/>
      <c r="C14" s="20"/>
      <c r="D14" s="1"/>
      <c r="E14" s="1"/>
      <c r="F14" s="1"/>
      <c r="G14" s="6"/>
      <c r="H14" s="21"/>
    </row>
    <row r="15" spans="1:8" ht="15.75" x14ac:dyDescent="0.25">
      <c r="A15" s="28" t="s">
        <v>77</v>
      </c>
      <c r="B15" s="29"/>
      <c r="C15" s="20"/>
      <c r="D15" s="1"/>
      <c r="E15" s="1"/>
      <c r="F15" s="1"/>
      <c r="G15" s="6"/>
      <c r="H15" s="21"/>
    </row>
    <row r="16" spans="1:8" ht="32.25" thickBot="1" x14ac:dyDescent="0.3">
      <c r="A16" s="30" t="s">
        <v>58</v>
      </c>
      <c r="B16" s="30" t="s">
        <v>59</v>
      </c>
      <c r="C16" s="30" t="s">
        <v>60</v>
      </c>
      <c r="D16" s="30" t="s">
        <v>61</v>
      </c>
      <c r="E16" s="30" t="s">
        <v>62</v>
      </c>
      <c r="F16" s="30" t="s">
        <v>63</v>
      </c>
      <c r="G16" s="31" t="s">
        <v>64</v>
      </c>
      <c r="H16" s="32" t="s">
        <v>64</v>
      </c>
    </row>
    <row r="17" spans="1:8" ht="15" x14ac:dyDescent="0.25">
      <c r="A17" s="1"/>
      <c r="B17" s="1"/>
      <c r="C17" s="20"/>
      <c r="D17" s="1"/>
      <c r="E17" s="1"/>
      <c r="F17" s="1"/>
      <c r="G17" s="6"/>
      <c r="H17" s="21"/>
    </row>
    <row r="18" spans="1:8" ht="15" x14ac:dyDescent="0.25">
      <c r="A18" s="1"/>
      <c r="B18" s="1"/>
      <c r="C18" s="20"/>
      <c r="D18" s="1"/>
      <c r="E18" s="1"/>
      <c r="F18" s="1"/>
      <c r="G18" s="6"/>
      <c r="H18" s="21"/>
    </row>
    <row r="19" spans="1:8" ht="15" x14ac:dyDescent="0.25">
      <c r="A19" s="1"/>
      <c r="B19" s="1"/>
      <c r="C19" s="20"/>
      <c r="D19" s="1"/>
      <c r="E19" s="1"/>
      <c r="F19" s="1"/>
      <c r="G19" s="6"/>
      <c r="H19" s="21"/>
    </row>
    <row r="20" spans="1:8" ht="15" x14ac:dyDescent="0.25">
      <c r="A20" s="1"/>
      <c r="B20" s="1"/>
      <c r="C20" s="20"/>
      <c r="D20" s="1"/>
      <c r="E20" s="1"/>
      <c r="F20" s="1"/>
      <c r="G20" s="6"/>
      <c r="H20" s="21"/>
    </row>
    <row r="21" spans="1:8" ht="32.25" thickBot="1" x14ac:dyDescent="0.3">
      <c r="A21" s="22" t="s">
        <v>58</v>
      </c>
      <c r="B21" s="22" t="s">
        <v>59</v>
      </c>
      <c r="C21" s="22" t="s">
        <v>60</v>
      </c>
      <c r="D21" s="22" t="s">
        <v>61</v>
      </c>
      <c r="E21" s="22" t="s">
        <v>62</v>
      </c>
      <c r="F21" s="22" t="s">
        <v>63</v>
      </c>
      <c r="G21" s="23" t="s">
        <v>64</v>
      </c>
      <c r="H21" s="24" t="s">
        <v>65</v>
      </c>
    </row>
    <row r="22" spans="1:8" ht="15" x14ac:dyDescent="0.25">
      <c r="A22" s="25">
        <v>2016</v>
      </c>
      <c r="B22" s="25">
        <v>1</v>
      </c>
      <c r="C22" s="25" t="s">
        <v>43</v>
      </c>
      <c r="D22" s="25" t="s">
        <v>50</v>
      </c>
      <c r="E22" s="25" t="str">
        <f>VLOOKUP(D22,$B$10:$C$13,2,FALSE)</f>
        <v>Fresh Produce</v>
      </c>
      <c r="F22" s="1" t="s">
        <v>66</v>
      </c>
      <c r="G22" s="26">
        <v>225279</v>
      </c>
      <c r="H22" s="27">
        <f>VLOOKUP(G22,'VLOOKUP - Commission Table'!$B$4:$F$9, 3, TRUE)*G22</f>
        <v>5068.7775000000001</v>
      </c>
    </row>
    <row r="23" spans="1:8" ht="15" x14ac:dyDescent="0.25">
      <c r="A23" s="25">
        <v>2016</v>
      </c>
      <c r="B23" s="25">
        <v>1</v>
      </c>
      <c r="C23" s="25" t="s">
        <v>43</v>
      </c>
      <c r="D23" s="25" t="s">
        <v>52</v>
      </c>
      <c r="E23" s="25" t="str">
        <f>VLOOKUP(D23,$B$10:$C$13,2,FALSE)</f>
        <v>Fresh Seafood</v>
      </c>
      <c r="F23" s="1" t="s">
        <v>66</v>
      </c>
      <c r="G23" s="26">
        <v>213685</v>
      </c>
      <c r="H23" s="27">
        <f>VLOOKUP(G23,'VLOOKUP - Commission Table'!$B$4:$F$9, 3, TRUE)*G23</f>
        <v>4807.9124999999995</v>
      </c>
    </row>
    <row r="24" spans="1:8" ht="15" x14ac:dyDescent="0.25">
      <c r="A24" s="25">
        <v>2016</v>
      </c>
      <c r="B24" s="25">
        <v>1</v>
      </c>
      <c r="C24" s="25" t="s">
        <v>43</v>
      </c>
      <c r="D24" s="25" t="s">
        <v>54</v>
      </c>
      <c r="E24" s="25" t="str">
        <f>VLOOKUP(D24,$B$10:$C$13,2,FALSE)</f>
        <v>Packaged Goods</v>
      </c>
      <c r="F24" s="1" t="s">
        <v>67</v>
      </c>
      <c r="G24" s="26">
        <v>262346</v>
      </c>
      <c r="H24" s="27">
        <f>VLOOKUP(G24,'VLOOKUP - Commission Table'!$B$4:$F$9, 3, TRUE)*G24</f>
        <v>7214.5150000000003</v>
      </c>
    </row>
    <row r="25" spans="1:8" ht="15" x14ac:dyDescent="0.25">
      <c r="A25" s="25">
        <v>2016</v>
      </c>
      <c r="B25" s="25">
        <v>1</v>
      </c>
      <c r="C25" s="25" t="s">
        <v>43</v>
      </c>
      <c r="D25" s="25" t="s">
        <v>56</v>
      </c>
      <c r="E25" s="25" t="str">
        <f>VLOOKUP(D25,$B$10:$C$13,2,FALSE)</f>
        <v>Beverage Goods</v>
      </c>
      <c r="F25" s="1" t="s">
        <v>67</v>
      </c>
      <c r="G25" s="26">
        <v>114987</v>
      </c>
      <c r="H25" s="27">
        <f>VLOOKUP(G25,'VLOOKUP - Commission Table'!$B$4:$F$9, 3, TRUE)*G25</f>
        <v>2587.2075</v>
      </c>
    </row>
    <row r="26" spans="1:8" ht="15" x14ac:dyDescent="0.25">
      <c r="A26" s="25">
        <v>2016</v>
      </c>
      <c r="B26" s="25">
        <v>2</v>
      </c>
      <c r="C26" s="25" t="s">
        <v>43</v>
      </c>
      <c r="D26" s="25" t="s">
        <v>50</v>
      </c>
      <c r="E26" s="25" t="str">
        <f>VLOOKUP(D26,$B$10:$C$13,2,FALSE)</f>
        <v>Fresh Produce</v>
      </c>
      <c r="F26" s="1" t="s">
        <v>66</v>
      </c>
      <c r="G26" s="26">
        <v>289546</v>
      </c>
      <c r="H26" s="27">
        <f>VLOOKUP(G26,'VLOOKUP - Commission Table'!$B$4:$F$9, 3, TRUE)*G26</f>
        <v>7962.5150000000003</v>
      </c>
    </row>
    <row r="27" spans="1:8" ht="15" x14ac:dyDescent="0.25">
      <c r="A27" s="25">
        <v>2016</v>
      </c>
      <c r="B27" s="25">
        <v>2</v>
      </c>
      <c r="C27" s="25" t="s">
        <v>43</v>
      </c>
      <c r="D27" s="25" t="s">
        <v>52</v>
      </c>
      <c r="E27" s="25" t="str">
        <f>VLOOKUP(D27,$B$10:$C$13,2,FALSE)</f>
        <v>Fresh Seafood</v>
      </c>
      <c r="F27" s="1" t="s">
        <v>66</v>
      </c>
      <c r="G27" s="26">
        <v>211854</v>
      </c>
      <c r="H27" s="27">
        <f>VLOOKUP(G27,'VLOOKUP - Commission Table'!$B$4:$F$9, 3, TRUE)*G27</f>
        <v>4766.7150000000001</v>
      </c>
    </row>
    <row r="28" spans="1:8" ht="15" x14ac:dyDescent="0.25">
      <c r="A28" s="25">
        <v>2016</v>
      </c>
      <c r="B28" s="25">
        <v>2</v>
      </c>
      <c r="C28" s="25" t="s">
        <v>43</v>
      </c>
      <c r="D28" s="25" t="s">
        <v>54</v>
      </c>
      <c r="E28" s="25" t="str">
        <f>VLOOKUP(D28,$B$10:$C$13,2,FALSE)</f>
        <v>Packaged Goods</v>
      </c>
      <c r="F28" s="1" t="s">
        <v>67</v>
      </c>
      <c r="G28" s="26">
        <v>219633</v>
      </c>
      <c r="H28" s="27">
        <f>VLOOKUP(G28,'VLOOKUP - Commission Table'!$B$4:$F$9, 3, TRUE)*G28</f>
        <v>4941.7424999999994</v>
      </c>
    </row>
    <row r="29" spans="1:8" ht="15" x14ac:dyDescent="0.25">
      <c r="A29" s="25">
        <v>2016</v>
      </c>
      <c r="B29" s="25">
        <v>2</v>
      </c>
      <c r="C29" s="25" t="s">
        <v>43</v>
      </c>
      <c r="D29" s="25" t="s">
        <v>56</v>
      </c>
      <c r="E29" s="25" t="str">
        <f>VLOOKUP(D29,$B$10:$C$13,2,FALSE)</f>
        <v>Beverage Goods</v>
      </c>
      <c r="F29" s="1" t="s">
        <v>67</v>
      </c>
      <c r="G29" s="26">
        <v>231545</v>
      </c>
      <c r="H29" s="27">
        <f>VLOOKUP(G29,'VLOOKUP - Commission Table'!$B$4:$F$9, 3, TRUE)*G29</f>
        <v>5209.7624999999998</v>
      </c>
    </row>
    <row r="30" spans="1:8" ht="15" x14ac:dyDescent="0.25">
      <c r="A30" s="25">
        <v>2016</v>
      </c>
      <c r="B30" s="25">
        <v>3</v>
      </c>
      <c r="C30" s="25" t="s">
        <v>43</v>
      </c>
      <c r="D30" s="25" t="s">
        <v>50</v>
      </c>
      <c r="E30" s="25" t="str">
        <f>VLOOKUP(D30,$B$10:$C$13,2,FALSE)</f>
        <v>Fresh Produce</v>
      </c>
      <c r="F30" s="1" t="s">
        <v>66</v>
      </c>
      <c r="G30" s="26">
        <v>219657</v>
      </c>
      <c r="H30" s="27">
        <f>VLOOKUP(G30,'VLOOKUP - Commission Table'!$B$4:$F$9, 3, TRUE)*G30</f>
        <v>4942.2825000000003</v>
      </c>
    </row>
    <row r="31" spans="1:8" ht="15" x14ac:dyDescent="0.25">
      <c r="A31" s="25">
        <v>2016</v>
      </c>
      <c r="B31" s="25">
        <v>3</v>
      </c>
      <c r="C31" s="25" t="s">
        <v>43</v>
      </c>
      <c r="D31" s="25" t="s">
        <v>52</v>
      </c>
      <c r="E31" s="25" t="str">
        <f>VLOOKUP(D31,$B$10:$C$13,2,FALSE)</f>
        <v>Fresh Seafood</v>
      </c>
      <c r="F31" s="1" t="s">
        <v>66</v>
      </c>
      <c r="G31" s="26">
        <v>245900</v>
      </c>
      <c r="H31" s="27">
        <f>VLOOKUP(G31,'VLOOKUP - Commission Table'!$B$4:$F$9, 3, TRUE)*G31</f>
        <v>5532.75</v>
      </c>
    </row>
    <row r="32" spans="1:8" ht="15" x14ac:dyDescent="0.25">
      <c r="A32" s="25">
        <v>2016</v>
      </c>
      <c r="B32" s="25">
        <v>3</v>
      </c>
      <c r="C32" s="25" t="s">
        <v>43</v>
      </c>
      <c r="D32" s="25" t="s">
        <v>54</v>
      </c>
      <c r="E32" s="25" t="str">
        <f>VLOOKUP(D32,$B$10:$C$13,2,FALSE)</f>
        <v>Packaged Goods</v>
      </c>
      <c r="F32" s="1" t="s">
        <v>67</v>
      </c>
      <c r="G32" s="26">
        <v>194025</v>
      </c>
      <c r="H32" s="27">
        <f>VLOOKUP(G32,'VLOOKUP - Commission Table'!$B$4:$F$9, 3, TRUE)*G32</f>
        <v>4365.5625</v>
      </c>
    </row>
    <row r="33" spans="1:8" ht="15" x14ac:dyDescent="0.25">
      <c r="A33" s="25">
        <v>2016</v>
      </c>
      <c r="B33" s="25">
        <v>3</v>
      </c>
      <c r="C33" s="25" t="s">
        <v>43</v>
      </c>
      <c r="D33" s="25" t="s">
        <v>56</v>
      </c>
      <c r="E33" s="25" t="str">
        <f>VLOOKUP(D33,$B$10:$C$13,2,FALSE)</f>
        <v>Beverage Goods</v>
      </c>
      <c r="F33" s="1" t="s">
        <v>67</v>
      </c>
      <c r="G33" s="26">
        <v>238063</v>
      </c>
      <c r="H33" s="27">
        <f>VLOOKUP(G33,'VLOOKUP - Commission Table'!$B$4:$F$9, 3, TRUE)*G33</f>
        <v>5356.4174999999996</v>
      </c>
    </row>
    <row r="34" spans="1:8" ht="15" x14ac:dyDescent="0.25">
      <c r="A34" s="25">
        <v>2016</v>
      </c>
      <c r="B34" s="25">
        <v>4</v>
      </c>
      <c r="C34" s="25" t="s">
        <v>43</v>
      </c>
      <c r="D34" s="25" t="s">
        <v>50</v>
      </c>
      <c r="E34" s="25" t="str">
        <f>VLOOKUP(D34,$B$10:$C$13,2,FALSE)</f>
        <v>Fresh Produce</v>
      </c>
      <c r="F34" s="1" t="s">
        <v>66</v>
      </c>
      <c r="G34" s="26">
        <v>250778</v>
      </c>
      <c r="H34" s="27">
        <f>VLOOKUP(G34,'VLOOKUP - Commission Table'!$B$4:$F$9, 3, TRUE)*G34</f>
        <v>6896.3950000000004</v>
      </c>
    </row>
    <row r="35" spans="1:8" ht="15" x14ac:dyDescent="0.25">
      <c r="A35" s="25">
        <v>2016</v>
      </c>
      <c r="B35" s="25">
        <v>4</v>
      </c>
      <c r="C35" s="25" t="s">
        <v>43</v>
      </c>
      <c r="D35" s="25" t="s">
        <v>52</v>
      </c>
      <c r="E35" s="25" t="str">
        <f>VLOOKUP(D35,$B$10:$C$13,2,FALSE)</f>
        <v>Fresh Seafood</v>
      </c>
      <c r="F35" s="1" t="s">
        <v>66</v>
      </c>
      <c r="G35" s="26">
        <v>319990</v>
      </c>
      <c r="H35" s="27">
        <f>VLOOKUP(G35,'VLOOKUP - Commission Table'!$B$4:$F$9, 3, TRUE)*G35</f>
        <v>8799.7250000000004</v>
      </c>
    </row>
    <row r="36" spans="1:8" ht="15" x14ac:dyDescent="0.25">
      <c r="A36" s="25">
        <v>2016</v>
      </c>
      <c r="B36" s="25">
        <v>4</v>
      </c>
      <c r="C36" s="25" t="s">
        <v>43</v>
      </c>
      <c r="D36" s="25" t="s">
        <v>54</v>
      </c>
      <c r="E36" s="25" t="str">
        <f>VLOOKUP(D36,$B$10:$C$13,2,FALSE)</f>
        <v>Packaged Goods</v>
      </c>
      <c r="F36" s="1" t="s">
        <v>67</v>
      </c>
      <c r="G36" s="26">
        <v>214300</v>
      </c>
      <c r="H36" s="27">
        <f>VLOOKUP(G36,'VLOOKUP - Commission Table'!$B$4:$F$9, 3, TRUE)*G36</f>
        <v>4821.75</v>
      </c>
    </row>
    <row r="37" spans="1:8" ht="15" x14ac:dyDescent="0.25">
      <c r="A37" s="25">
        <v>2016</v>
      </c>
      <c r="B37" s="25">
        <v>4</v>
      </c>
      <c r="C37" s="25" t="s">
        <v>43</v>
      </c>
      <c r="D37" s="25" t="s">
        <v>56</v>
      </c>
      <c r="E37" s="25" t="str">
        <f>VLOOKUP(D37,$B$10:$C$13,2,FALSE)</f>
        <v>Beverage Goods</v>
      </c>
      <c r="F37" s="1" t="s">
        <v>67</v>
      </c>
      <c r="G37" s="26">
        <v>235925</v>
      </c>
      <c r="H37" s="27">
        <f>VLOOKUP(G37,'VLOOKUP - Commission Table'!$B$4:$F$9, 3, TRUE)*G37</f>
        <v>5308.3125</v>
      </c>
    </row>
    <row r="38" spans="1:8" ht="15" x14ac:dyDescent="0.25">
      <c r="A38" s="25">
        <v>2017</v>
      </c>
      <c r="B38" s="25">
        <v>1</v>
      </c>
      <c r="C38" s="25" t="s">
        <v>43</v>
      </c>
      <c r="D38" s="25" t="s">
        <v>50</v>
      </c>
      <c r="E38" s="25" t="str">
        <f>VLOOKUP(D38,$B$10:$C$13,2,FALSE)</f>
        <v>Fresh Produce</v>
      </c>
      <c r="F38" s="1" t="s">
        <v>66</v>
      </c>
      <c r="G38" s="26">
        <v>180225</v>
      </c>
      <c r="H38" s="27">
        <f>VLOOKUP(G38,'VLOOKUP - Commission Table'!$B$4:$F$9, 3, TRUE)*G38</f>
        <v>4055.0625</v>
      </c>
    </row>
    <row r="39" spans="1:8" ht="15" x14ac:dyDescent="0.25">
      <c r="A39" s="25">
        <v>2017</v>
      </c>
      <c r="B39" s="25">
        <v>1</v>
      </c>
      <c r="C39" s="25" t="s">
        <v>43</v>
      </c>
      <c r="D39" s="25" t="s">
        <v>52</v>
      </c>
      <c r="E39" s="25" t="str">
        <f>VLOOKUP(D39,$B$10:$C$13,2,FALSE)</f>
        <v>Fresh Seafood</v>
      </c>
      <c r="F39" s="1" t="s">
        <v>66</v>
      </c>
      <c r="G39" s="26">
        <v>354213</v>
      </c>
      <c r="H39" s="27">
        <f>VLOOKUP(G39,'VLOOKUP - Commission Table'!$B$4:$F$9, 3, TRUE)*G39</f>
        <v>11511.922500000001</v>
      </c>
    </row>
    <row r="40" spans="1:8" ht="15" x14ac:dyDescent="0.25">
      <c r="A40" s="25">
        <v>2017</v>
      </c>
      <c r="B40" s="25">
        <v>1</v>
      </c>
      <c r="C40" s="25" t="s">
        <v>43</v>
      </c>
      <c r="D40" s="25" t="s">
        <v>54</v>
      </c>
      <c r="E40" s="25" t="str">
        <f>VLOOKUP(D40,$B$10:$C$13,2,FALSE)</f>
        <v>Packaged Goods</v>
      </c>
      <c r="F40" s="1" t="s">
        <v>67</v>
      </c>
      <c r="G40" s="26">
        <v>275600</v>
      </c>
      <c r="H40" s="27">
        <f>VLOOKUP(G40,'VLOOKUP - Commission Table'!$B$4:$F$9, 3, TRUE)*G40</f>
        <v>7579</v>
      </c>
    </row>
    <row r="41" spans="1:8" ht="15" x14ac:dyDescent="0.25">
      <c r="A41" s="25">
        <v>2017</v>
      </c>
      <c r="B41" s="25">
        <v>1</v>
      </c>
      <c r="C41" s="25" t="s">
        <v>43</v>
      </c>
      <c r="D41" s="25" t="s">
        <v>56</v>
      </c>
      <c r="E41" s="25" t="str">
        <f>VLOOKUP(D41,$B$10:$C$13,2,FALSE)</f>
        <v>Beverage Goods</v>
      </c>
      <c r="F41" s="1" t="s">
        <v>67</v>
      </c>
      <c r="G41" s="26">
        <v>260333</v>
      </c>
      <c r="H41" s="27">
        <f>VLOOKUP(G41,'VLOOKUP - Commission Table'!$B$4:$F$9, 3, TRUE)*G41</f>
        <v>7159.1575000000003</v>
      </c>
    </row>
    <row r="42" spans="1:8" ht="15" x14ac:dyDescent="0.25">
      <c r="A42" s="25">
        <v>2017</v>
      </c>
      <c r="B42" s="25">
        <v>2</v>
      </c>
      <c r="C42" s="25" t="s">
        <v>43</v>
      </c>
      <c r="D42" s="25" t="s">
        <v>50</v>
      </c>
      <c r="E42" s="25" t="str">
        <f>VLOOKUP(D42,$B$10:$C$13,2,FALSE)</f>
        <v>Fresh Produce</v>
      </c>
      <c r="F42" s="1" t="s">
        <v>66</v>
      </c>
      <c r="G42" s="26">
        <v>203846</v>
      </c>
      <c r="H42" s="27">
        <f>VLOOKUP(G42,'VLOOKUP - Commission Table'!$B$4:$F$9, 3, TRUE)*G42</f>
        <v>4586.5349999999999</v>
      </c>
    </row>
    <row r="43" spans="1:8" ht="15" x14ac:dyDescent="0.25">
      <c r="A43" s="25">
        <v>2017</v>
      </c>
      <c r="B43" s="25">
        <v>2</v>
      </c>
      <c r="C43" s="25" t="s">
        <v>43</v>
      </c>
      <c r="D43" s="25" t="s">
        <v>52</v>
      </c>
      <c r="E43" s="25" t="str">
        <f>VLOOKUP(D43,$B$10:$C$13,2,FALSE)</f>
        <v>Fresh Seafood</v>
      </c>
      <c r="F43" s="1" t="s">
        <v>66</v>
      </c>
      <c r="G43" s="26">
        <v>293549</v>
      </c>
      <c r="H43" s="27">
        <f>VLOOKUP(G43,'VLOOKUP - Commission Table'!$B$4:$F$9, 3, TRUE)*G43</f>
        <v>8072.5974999999999</v>
      </c>
    </row>
    <row r="44" spans="1:8" ht="15" x14ac:dyDescent="0.25">
      <c r="A44" s="25">
        <v>2017</v>
      </c>
      <c r="B44" s="25">
        <v>2</v>
      </c>
      <c r="C44" s="25" t="s">
        <v>43</v>
      </c>
      <c r="D44" s="25" t="s">
        <v>54</v>
      </c>
      <c r="E44" s="25" t="str">
        <f>VLOOKUP(D44,$B$10:$C$13,2,FALSE)</f>
        <v>Packaged Goods</v>
      </c>
      <c r="F44" s="1" t="s">
        <v>67</v>
      </c>
      <c r="G44" s="26">
        <v>325466</v>
      </c>
      <c r="H44" s="27">
        <f>VLOOKUP(G44,'VLOOKUP - Commission Table'!$B$4:$F$9, 3, TRUE)*G44</f>
        <v>8950.3150000000005</v>
      </c>
    </row>
    <row r="45" spans="1:8" ht="15" x14ac:dyDescent="0.25">
      <c r="A45" s="25">
        <v>2017</v>
      </c>
      <c r="B45" s="25">
        <v>2</v>
      </c>
      <c r="C45" s="25" t="s">
        <v>43</v>
      </c>
      <c r="D45" s="25" t="s">
        <v>56</v>
      </c>
      <c r="E45" s="25" t="str">
        <f>VLOOKUP(D45,$B$10:$C$13,2,FALSE)</f>
        <v>Beverage Goods</v>
      </c>
      <c r="F45" s="1" t="s">
        <v>67</v>
      </c>
      <c r="G45" s="26">
        <v>235943</v>
      </c>
      <c r="H45" s="27">
        <f>VLOOKUP(G45,'VLOOKUP - Commission Table'!$B$4:$F$9, 3, TRUE)*G45</f>
        <v>5308.7174999999997</v>
      </c>
    </row>
    <row r="46" spans="1:8" ht="15" x14ac:dyDescent="0.25">
      <c r="A46" s="25">
        <v>2016</v>
      </c>
      <c r="B46" s="25">
        <v>1</v>
      </c>
      <c r="C46" s="25" t="s">
        <v>41</v>
      </c>
      <c r="D46" s="25" t="s">
        <v>50</v>
      </c>
      <c r="E46" s="25" t="str">
        <f>VLOOKUP(D46,$B$10:$C$13,2,FALSE)</f>
        <v>Fresh Produce</v>
      </c>
      <c r="F46" s="1" t="s">
        <v>68</v>
      </c>
      <c r="G46" s="26">
        <v>201463</v>
      </c>
      <c r="H46" s="27">
        <f>VLOOKUP(G46,'VLOOKUP - Commission Table'!$B$4:$F$9, 3, TRUE)*G46</f>
        <v>4532.9174999999996</v>
      </c>
    </row>
    <row r="47" spans="1:8" ht="15" x14ac:dyDescent="0.25">
      <c r="A47" s="25">
        <v>2016</v>
      </c>
      <c r="B47" s="25">
        <v>1</v>
      </c>
      <c r="C47" s="25" t="s">
        <v>41</v>
      </c>
      <c r="D47" s="25" t="s">
        <v>52</v>
      </c>
      <c r="E47" s="25" t="str">
        <f>VLOOKUP(D47,$B$10:$C$13,2,FALSE)</f>
        <v>Fresh Seafood</v>
      </c>
      <c r="F47" s="1" t="s">
        <v>68</v>
      </c>
      <c r="G47" s="26">
        <v>152392</v>
      </c>
      <c r="H47" s="27">
        <f>VLOOKUP(G47,'VLOOKUP - Commission Table'!$B$4:$F$9, 3, TRUE)*G47</f>
        <v>3428.8199999999997</v>
      </c>
    </row>
    <row r="48" spans="1:8" ht="15" x14ac:dyDescent="0.25">
      <c r="A48" s="25">
        <v>2016</v>
      </c>
      <c r="B48" s="25">
        <v>1</v>
      </c>
      <c r="C48" s="25" t="s">
        <v>41</v>
      </c>
      <c r="D48" s="25" t="s">
        <v>54</v>
      </c>
      <c r="E48" s="25" t="str">
        <f>VLOOKUP(D48,$B$10:$C$13,2,FALSE)</f>
        <v>Packaged Goods</v>
      </c>
      <c r="F48" s="1" t="s">
        <v>69</v>
      </c>
      <c r="G48" s="26">
        <v>174816</v>
      </c>
      <c r="H48" s="27">
        <f>VLOOKUP(G48,'VLOOKUP - Commission Table'!$B$4:$F$9, 3, TRUE)*G48</f>
        <v>3933.3599999999997</v>
      </c>
    </row>
    <row r="49" spans="1:8" ht="15" x14ac:dyDescent="0.25">
      <c r="A49" s="25">
        <v>2016</v>
      </c>
      <c r="B49" s="25">
        <v>1</v>
      </c>
      <c r="C49" s="25" t="s">
        <v>41</v>
      </c>
      <c r="D49" s="25" t="s">
        <v>56</v>
      </c>
      <c r="E49" s="25" t="str">
        <f>VLOOKUP(D49,$B$10:$C$13,2,FALSE)</f>
        <v>Beverage Goods</v>
      </c>
      <c r="F49" s="1" t="s">
        <v>69</v>
      </c>
      <c r="G49" s="26">
        <v>159142</v>
      </c>
      <c r="H49" s="27">
        <f>VLOOKUP(G49,'VLOOKUP - Commission Table'!$B$4:$F$9, 3, TRUE)*G49</f>
        <v>3580.6949999999997</v>
      </c>
    </row>
    <row r="50" spans="1:8" ht="15" x14ac:dyDescent="0.25">
      <c r="A50" s="25">
        <v>2016</v>
      </c>
      <c r="B50" s="25">
        <v>2</v>
      </c>
      <c r="C50" s="25" t="s">
        <v>41</v>
      </c>
      <c r="D50" s="25" t="s">
        <v>50</v>
      </c>
      <c r="E50" s="25" t="str">
        <f>VLOOKUP(D50,$B$10:$C$13,2,FALSE)</f>
        <v>Fresh Produce</v>
      </c>
      <c r="F50" s="1" t="s">
        <v>68</v>
      </c>
      <c r="G50" s="26">
        <v>243515</v>
      </c>
      <c r="H50" s="27">
        <f>VLOOKUP(G50,'VLOOKUP - Commission Table'!$B$4:$F$9, 3, TRUE)*G50</f>
        <v>5479.0874999999996</v>
      </c>
    </row>
    <row r="51" spans="1:8" ht="15" x14ac:dyDescent="0.25">
      <c r="A51" s="25">
        <v>2016</v>
      </c>
      <c r="B51" s="25">
        <v>2</v>
      </c>
      <c r="C51" s="25" t="s">
        <v>41</v>
      </c>
      <c r="D51" s="25" t="s">
        <v>52</v>
      </c>
      <c r="E51" s="25" t="str">
        <f>VLOOKUP(D51,$B$10:$C$13,2,FALSE)</f>
        <v>Fresh Seafood</v>
      </c>
      <c r="F51" s="1" t="s">
        <v>68</v>
      </c>
      <c r="G51" s="26">
        <v>250877</v>
      </c>
      <c r="H51" s="27">
        <f>VLOOKUP(G51,'VLOOKUP - Commission Table'!$B$4:$F$9, 3, TRUE)*G51</f>
        <v>6899.1175000000003</v>
      </c>
    </row>
    <row r="52" spans="1:8" ht="15" x14ac:dyDescent="0.25">
      <c r="A52" s="25">
        <v>2016</v>
      </c>
      <c r="B52" s="25">
        <v>2</v>
      </c>
      <c r="C52" s="25" t="s">
        <v>41</v>
      </c>
      <c r="D52" s="25" t="s">
        <v>54</v>
      </c>
      <c r="E52" s="25" t="str">
        <f>VLOOKUP(D52,$B$10:$C$13,2,FALSE)</f>
        <v>Packaged Goods</v>
      </c>
      <c r="F52" s="1" t="s">
        <v>69</v>
      </c>
      <c r="G52" s="26">
        <v>184650</v>
      </c>
      <c r="H52" s="27">
        <f>VLOOKUP(G52,'VLOOKUP - Commission Table'!$B$4:$F$9, 3, TRUE)*G52</f>
        <v>4154.625</v>
      </c>
    </row>
    <row r="53" spans="1:8" ht="15" x14ac:dyDescent="0.25">
      <c r="A53" s="25">
        <v>2016</v>
      </c>
      <c r="B53" s="25">
        <v>2</v>
      </c>
      <c r="C53" s="25" t="s">
        <v>41</v>
      </c>
      <c r="D53" s="25" t="s">
        <v>56</v>
      </c>
      <c r="E53" s="25" t="str">
        <f>VLOOKUP(D53,$B$10:$C$13,2,FALSE)</f>
        <v>Beverage Goods</v>
      </c>
      <c r="F53" s="1" t="s">
        <v>69</v>
      </c>
      <c r="G53" s="26">
        <v>182500</v>
      </c>
      <c r="H53" s="27">
        <f>VLOOKUP(G53,'VLOOKUP - Commission Table'!$B$4:$F$9, 3, TRUE)*G53</f>
        <v>4106.25</v>
      </c>
    </row>
    <row r="54" spans="1:8" ht="15" x14ac:dyDescent="0.25">
      <c r="A54" s="25">
        <v>2016</v>
      </c>
      <c r="B54" s="25">
        <v>3</v>
      </c>
      <c r="C54" s="25" t="s">
        <v>41</v>
      </c>
      <c r="D54" s="25" t="s">
        <v>50</v>
      </c>
      <c r="E54" s="25" t="str">
        <f>VLOOKUP(D54,$B$10:$C$13,2,FALSE)</f>
        <v>Fresh Produce</v>
      </c>
      <c r="F54" s="1" t="s">
        <v>68</v>
      </c>
      <c r="G54" s="26">
        <v>205885</v>
      </c>
      <c r="H54" s="27">
        <f>VLOOKUP(G54,'VLOOKUP - Commission Table'!$B$4:$F$9, 3, TRUE)*G54</f>
        <v>4632.4124999999995</v>
      </c>
    </row>
    <row r="55" spans="1:8" ht="15" x14ac:dyDescent="0.25">
      <c r="A55" s="25">
        <v>2016</v>
      </c>
      <c r="B55" s="25">
        <v>3</v>
      </c>
      <c r="C55" s="25" t="s">
        <v>41</v>
      </c>
      <c r="D55" s="25" t="s">
        <v>52</v>
      </c>
      <c r="E55" s="25" t="str">
        <f>VLOOKUP(D55,$B$10:$C$13,2,FALSE)</f>
        <v>Fresh Seafood</v>
      </c>
      <c r="F55" s="1" t="s">
        <v>68</v>
      </c>
      <c r="G55" s="26">
        <v>203900</v>
      </c>
      <c r="H55" s="27">
        <f>VLOOKUP(G55,'VLOOKUP - Commission Table'!$B$4:$F$9, 3, TRUE)*G55</f>
        <v>4587.75</v>
      </c>
    </row>
    <row r="56" spans="1:8" ht="15" x14ac:dyDescent="0.25">
      <c r="A56" s="25">
        <v>2016</v>
      </c>
      <c r="B56" s="25">
        <v>3</v>
      </c>
      <c r="C56" s="25" t="s">
        <v>41</v>
      </c>
      <c r="D56" s="25" t="s">
        <v>54</v>
      </c>
      <c r="E56" s="25" t="str">
        <f>VLOOKUP(D56,$B$10:$C$13,2,FALSE)</f>
        <v>Packaged Goods</v>
      </c>
      <c r="F56" s="1" t="s">
        <v>69</v>
      </c>
      <c r="G56" s="26">
        <v>215756</v>
      </c>
      <c r="H56" s="27">
        <f>VLOOKUP(G56,'VLOOKUP - Commission Table'!$B$4:$F$9, 3, TRUE)*G56</f>
        <v>4854.51</v>
      </c>
    </row>
    <row r="57" spans="1:8" ht="15" x14ac:dyDescent="0.25">
      <c r="A57" s="25">
        <v>2016</v>
      </c>
      <c r="B57" s="25">
        <v>3</v>
      </c>
      <c r="C57" s="25" t="s">
        <v>41</v>
      </c>
      <c r="D57" s="25" t="s">
        <v>56</v>
      </c>
      <c r="E57" s="25" t="str">
        <f>VLOOKUP(D57,$B$10:$C$13,2,FALSE)</f>
        <v>Beverage Goods</v>
      </c>
      <c r="F57" s="1" t="s">
        <v>69</v>
      </c>
      <c r="G57" s="26">
        <v>152460</v>
      </c>
      <c r="H57" s="27">
        <f>VLOOKUP(G57,'VLOOKUP - Commission Table'!$B$4:$F$9, 3, TRUE)*G57</f>
        <v>3430.35</v>
      </c>
    </row>
    <row r="58" spans="1:8" ht="15" x14ac:dyDescent="0.25">
      <c r="A58" s="25">
        <v>2016</v>
      </c>
      <c r="B58" s="25">
        <v>4</v>
      </c>
      <c r="C58" s="25" t="s">
        <v>41</v>
      </c>
      <c r="D58" s="25" t="s">
        <v>50</v>
      </c>
      <c r="E58" s="25" t="str">
        <f>VLOOKUP(D58,$B$10:$C$13,2,FALSE)</f>
        <v>Fresh Produce</v>
      </c>
      <c r="F58" s="1" t="s">
        <v>68</v>
      </c>
      <c r="G58" s="26">
        <v>255390</v>
      </c>
      <c r="H58" s="27">
        <f>VLOOKUP(G58,'VLOOKUP - Commission Table'!$B$4:$F$9, 3, TRUE)*G58</f>
        <v>7023.2250000000004</v>
      </c>
    </row>
    <row r="59" spans="1:8" ht="15" x14ac:dyDescent="0.25">
      <c r="A59" s="25">
        <v>2016</v>
      </c>
      <c r="B59" s="25">
        <v>4</v>
      </c>
      <c r="C59" s="25" t="s">
        <v>41</v>
      </c>
      <c r="D59" s="25" t="s">
        <v>52</v>
      </c>
      <c r="E59" s="25" t="str">
        <f>VLOOKUP(D59,$B$10:$C$13,2,FALSE)</f>
        <v>Fresh Seafood</v>
      </c>
      <c r="F59" s="1" t="s">
        <v>68</v>
      </c>
      <c r="G59" s="26">
        <v>225500</v>
      </c>
      <c r="H59" s="27">
        <f>VLOOKUP(G59,'VLOOKUP - Commission Table'!$B$4:$F$9, 3, TRUE)*G59</f>
        <v>5073.75</v>
      </c>
    </row>
    <row r="60" spans="1:8" ht="15" x14ac:dyDescent="0.25">
      <c r="A60" s="25">
        <v>2016</v>
      </c>
      <c r="B60" s="25">
        <v>4</v>
      </c>
      <c r="C60" s="25" t="s">
        <v>41</v>
      </c>
      <c r="D60" s="25" t="s">
        <v>54</v>
      </c>
      <c r="E60" s="25" t="str">
        <f>VLOOKUP(D60,$B$10:$C$13,2,FALSE)</f>
        <v>Packaged Goods</v>
      </c>
      <c r="F60" s="1" t="s">
        <v>69</v>
      </c>
      <c r="G60" s="26">
        <v>252800</v>
      </c>
      <c r="H60" s="27">
        <f>VLOOKUP(G60,'VLOOKUP - Commission Table'!$B$4:$F$9, 3, TRUE)*G60</f>
        <v>6952</v>
      </c>
    </row>
    <row r="61" spans="1:8" ht="15" x14ac:dyDescent="0.25">
      <c r="A61" s="25">
        <v>2016</v>
      </c>
      <c r="B61" s="25">
        <v>4</v>
      </c>
      <c r="C61" s="25" t="s">
        <v>41</v>
      </c>
      <c r="D61" s="25" t="s">
        <v>56</v>
      </c>
      <c r="E61" s="25" t="str">
        <f>VLOOKUP(D61,$B$10:$C$13,2,FALSE)</f>
        <v>Beverage Goods</v>
      </c>
      <c r="F61" s="1" t="s">
        <v>69</v>
      </c>
      <c r="G61" s="26">
        <v>155235</v>
      </c>
      <c r="H61" s="27">
        <f>VLOOKUP(G61,'VLOOKUP - Commission Table'!$B$4:$F$9, 3, TRUE)*G61</f>
        <v>3492.7874999999999</v>
      </c>
    </row>
    <row r="62" spans="1:8" ht="15" x14ac:dyDescent="0.25">
      <c r="A62" s="25">
        <v>2017</v>
      </c>
      <c r="B62" s="25">
        <v>1</v>
      </c>
      <c r="C62" s="25" t="s">
        <v>41</v>
      </c>
      <c r="D62" s="25" t="s">
        <v>50</v>
      </c>
      <c r="E62" s="25" t="str">
        <f>VLOOKUP(D62,$B$10:$C$13,2,FALSE)</f>
        <v>Fresh Produce</v>
      </c>
      <c r="F62" s="1" t="s">
        <v>68</v>
      </c>
      <c r="G62" s="26">
        <v>265115</v>
      </c>
      <c r="H62" s="27">
        <f>VLOOKUP(G62,'VLOOKUP - Commission Table'!$B$4:$F$9, 3, TRUE)*G62</f>
        <v>7290.6625000000004</v>
      </c>
    </row>
    <row r="63" spans="1:8" ht="15" x14ac:dyDescent="0.25">
      <c r="A63" s="25">
        <v>2017</v>
      </c>
      <c r="B63" s="25">
        <v>1</v>
      </c>
      <c r="C63" s="25" t="s">
        <v>41</v>
      </c>
      <c r="D63" s="25" t="s">
        <v>52</v>
      </c>
      <c r="E63" s="25" t="str">
        <f>VLOOKUP(D63,$B$10:$C$13,2,FALSE)</f>
        <v>Fresh Seafood</v>
      </c>
      <c r="F63" s="1" t="s">
        <v>68</v>
      </c>
      <c r="G63" s="26">
        <v>198750</v>
      </c>
      <c r="H63" s="27">
        <f>VLOOKUP(G63,'VLOOKUP - Commission Table'!$B$4:$F$9, 3, TRUE)*G63</f>
        <v>4471.875</v>
      </c>
    </row>
    <row r="64" spans="1:8" ht="15" x14ac:dyDescent="0.25">
      <c r="A64" s="25">
        <v>2017</v>
      </c>
      <c r="B64" s="25">
        <v>1</v>
      </c>
      <c r="C64" s="25" t="s">
        <v>41</v>
      </c>
      <c r="D64" s="25" t="s">
        <v>54</v>
      </c>
      <c r="E64" s="25" t="str">
        <f>VLOOKUP(D64,$B$10:$C$13,2,FALSE)</f>
        <v>Packaged Goods</v>
      </c>
      <c r="F64" s="1" t="s">
        <v>69</v>
      </c>
      <c r="G64" s="26">
        <v>191671</v>
      </c>
      <c r="H64" s="27">
        <f>VLOOKUP(G64,'VLOOKUP - Commission Table'!$B$4:$F$9, 3, TRUE)*G64</f>
        <v>4312.5974999999999</v>
      </c>
    </row>
    <row r="65" spans="1:8" ht="15" x14ac:dyDescent="0.25">
      <c r="A65" s="25">
        <v>2017</v>
      </c>
      <c r="B65" s="25">
        <v>1</v>
      </c>
      <c r="C65" s="25" t="s">
        <v>41</v>
      </c>
      <c r="D65" s="25" t="s">
        <v>56</v>
      </c>
      <c r="E65" s="25" t="str">
        <f>VLOOKUP(D65,$B$10:$C$13,2,FALSE)</f>
        <v>Beverage Goods</v>
      </c>
      <c r="F65" s="1" t="s">
        <v>69</v>
      </c>
      <c r="G65" s="26">
        <v>195075</v>
      </c>
      <c r="H65" s="27">
        <f>VLOOKUP(G65,'VLOOKUP - Commission Table'!$B$4:$F$9, 3, TRUE)*G65</f>
        <v>4389.1875</v>
      </c>
    </row>
    <row r="66" spans="1:8" ht="15" x14ac:dyDescent="0.25">
      <c r="A66" s="25">
        <v>2017</v>
      </c>
      <c r="B66" s="25">
        <v>2</v>
      </c>
      <c r="C66" s="25" t="s">
        <v>41</v>
      </c>
      <c r="D66" s="25" t="s">
        <v>50</v>
      </c>
      <c r="E66" s="25" t="str">
        <f>VLOOKUP(D66,$B$10:$C$13,2,FALSE)</f>
        <v>Fresh Produce</v>
      </c>
      <c r="F66" s="1" t="s">
        <v>68</v>
      </c>
      <c r="G66" s="26">
        <v>301500</v>
      </c>
      <c r="H66" s="27">
        <f>VLOOKUP(G66,'VLOOKUP - Commission Table'!$B$4:$F$9, 3, TRUE)*G66</f>
        <v>8291.25</v>
      </c>
    </row>
    <row r="67" spans="1:8" ht="15" x14ac:dyDescent="0.25">
      <c r="A67" s="25">
        <v>2017</v>
      </c>
      <c r="B67" s="25">
        <v>2</v>
      </c>
      <c r="C67" s="25" t="s">
        <v>41</v>
      </c>
      <c r="D67" s="25" t="s">
        <v>52</v>
      </c>
      <c r="E67" s="25" t="str">
        <f>VLOOKUP(D67,$B$10:$C$13,2,FALSE)</f>
        <v>Fresh Seafood</v>
      </c>
      <c r="F67" s="1" t="s">
        <v>68</v>
      </c>
      <c r="G67" s="26">
        <v>235954</v>
      </c>
      <c r="H67" s="27">
        <f>VLOOKUP(G67,'VLOOKUP - Commission Table'!$B$4:$F$9, 3, TRUE)*G67</f>
        <v>5308.9650000000001</v>
      </c>
    </row>
    <row r="68" spans="1:8" ht="15" x14ac:dyDescent="0.25">
      <c r="A68" s="25">
        <v>2017</v>
      </c>
      <c r="B68" s="25">
        <v>2</v>
      </c>
      <c r="C68" s="25" t="s">
        <v>41</v>
      </c>
      <c r="D68" s="25" t="s">
        <v>54</v>
      </c>
      <c r="E68" s="25" t="str">
        <f>VLOOKUP(D68,$B$10:$C$13,2,FALSE)</f>
        <v>Packaged Goods</v>
      </c>
      <c r="F68" s="1" t="s">
        <v>69</v>
      </c>
      <c r="G68" s="26">
        <v>275369</v>
      </c>
      <c r="H68" s="27">
        <f>VLOOKUP(G68,'VLOOKUP - Commission Table'!$B$4:$F$9, 3, TRUE)*G68</f>
        <v>7572.6475</v>
      </c>
    </row>
    <row r="69" spans="1:8" ht="15" x14ac:dyDescent="0.25">
      <c r="A69" s="25">
        <v>2017</v>
      </c>
      <c r="B69" s="25">
        <v>2</v>
      </c>
      <c r="C69" s="25" t="s">
        <v>41</v>
      </c>
      <c r="D69" s="25" t="s">
        <v>56</v>
      </c>
      <c r="E69" s="25" t="str">
        <f>VLOOKUP(D69,$B$10:$C$13,2,FALSE)</f>
        <v>Beverage Goods</v>
      </c>
      <c r="F69" s="1" t="s">
        <v>69</v>
      </c>
      <c r="G69" s="26">
        <v>256734</v>
      </c>
      <c r="H69" s="27">
        <f>VLOOKUP(G69,'VLOOKUP - Commission Table'!$B$4:$F$9, 3, TRUE)*G69</f>
        <v>7060.1850000000004</v>
      </c>
    </row>
    <row r="70" spans="1:8" ht="15" x14ac:dyDescent="0.25">
      <c r="A70" s="25">
        <v>2016</v>
      </c>
      <c r="B70" s="25">
        <v>1</v>
      </c>
      <c r="C70" s="25" t="s">
        <v>45</v>
      </c>
      <c r="D70" s="25" t="s">
        <v>50</v>
      </c>
      <c r="E70" s="25" t="str">
        <f>VLOOKUP(D70,$B$10:$C$13,2,FALSE)</f>
        <v>Fresh Produce</v>
      </c>
      <c r="F70" s="1" t="s">
        <v>71</v>
      </c>
      <c r="G70" s="26">
        <v>227617</v>
      </c>
      <c r="H70" s="27">
        <f>VLOOKUP(G70,'VLOOKUP - Commission Table'!$B$4:$F$9, 3, TRUE)*G70</f>
        <v>5121.3824999999997</v>
      </c>
    </row>
    <row r="71" spans="1:8" ht="15" x14ac:dyDescent="0.25">
      <c r="A71" s="25">
        <v>2016</v>
      </c>
      <c r="B71" s="25">
        <v>1</v>
      </c>
      <c r="C71" s="25" t="s">
        <v>45</v>
      </c>
      <c r="D71" s="25" t="s">
        <v>52</v>
      </c>
      <c r="E71" s="25" t="str">
        <f>VLOOKUP(D71,$B$10:$C$13,2,FALSE)</f>
        <v>Fresh Seafood</v>
      </c>
      <c r="F71" s="1" t="s">
        <v>71</v>
      </c>
      <c r="G71" s="26">
        <v>214833</v>
      </c>
      <c r="H71" s="27">
        <f>VLOOKUP(G71,'VLOOKUP - Commission Table'!$B$4:$F$9, 3, TRUE)*G71</f>
        <v>4833.7424999999994</v>
      </c>
    </row>
    <row r="72" spans="1:8" ht="15" x14ac:dyDescent="0.25">
      <c r="A72" s="25">
        <v>2016</v>
      </c>
      <c r="B72" s="25">
        <v>1</v>
      </c>
      <c r="C72" s="25" t="s">
        <v>45</v>
      </c>
      <c r="D72" s="25" t="s">
        <v>54</v>
      </c>
      <c r="E72" s="25" t="str">
        <f>VLOOKUP(D72,$B$10:$C$13,2,FALSE)</f>
        <v>Packaged Goods</v>
      </c>
      <c r="F72" s="1" t="s">
        <v>72</v>
      </c>
      <c r="G72" s="26">
        <v>181500</v>
      </c>
      <c r="H72" s="27">
        <f>VLOOKUP(G72,'VLOOKUP - Commission Table'!$B$4:$F$9, 3, TRUE)*G72</f>
        <v>4083.75</v>
      </c>
    </row>
    <row r="73" spans="1:8" ht="15" x14ac:dyDescent="0.25">
      <c r="A73" s="25">
        <v>2016</v>
      </c>
      <c r="B73" s="25">
        <v>1</v>
      </c>
      <c r="C73" s="25" t="s">
        <v>45</v>
      </c>
      <c r="D73" s="25" t="s">
        <v>56</v>
      </c>
      <c r="E73" s="25" t="str">
        <f>VLOOKUP(D73,$B$10:$C$13,2,FALSE)</f>
        <v>Beverage Goods</v>
      </c>
      <c r="F73" s="1" t="s">
        <v>72</v>
      </c>
      <c r="G73" s="26">
        <v>149971</v>
      </c>
      <c r="H73" s="27">
        <f>VLOOKUP(G73,'VLOOKUP - Commission Table'!$B$4:$F$9, 3, TRUE)*G73</f>
        <v>3374.3474999999999</v>
      </c>
    </row>
    <row r="74" spans="1:8" ht="15" x14ac:dyDescent="0.25">
      <c r="A74" s="25">
        <v>2016</v>
      </c>
      <c r="B74" s="25">
        <v>2</v>
      </c>
      <c r="C74" s="25" t="s">
        <v>45</v>
      </c>
      <c r="D74" s="25" t="s">
        <v>50</v>
      </c>
      <c r="E74" s="25" t="str">
        <f>VLOOKUP(D74,$B$10:$C$13,2,FALSE)</f>
        <v>Fresh Produce</v>
      </c>
      <c r="F74" s="1" t="s">
        <v>71</v>
      </c>
      <c r="G74" s="26">
        <v>274885</v>
      </c>
      <c r="H74" s="27">
        <f>VLOOKUP(G74,'VLOOKUP - Commission Table'!$B$4:$F$9, 3, TRUE)*G74</f>
        <v>7559.3374999999996</v>
      </c>
    </row>
    <row r="75" spans="1:8" ht="15" x14ac:dyDescent="0.25">
      <c r="A75" s="25">
        <v>2016</v>
      </c>
      <c r="B75" s="25">
        <v>2</v>
      </c>
      <c r="C75" s="25" t="s">
        <v>45</v>
      </c>
      <c r="D75" s="25" t="s">
        <v>52</v>
      </c>
      <c r="E75" s="25" t="str">
        <f>VLOOKUP(D75,$B$10:$C$13,2,FALSE)</f>
        <v>Fresh Seafood</v>
      </c>
      <c r="F75" s="1" t="s">
        <v>71</v>
      </c>
      <c r="G75" s="26">
        <v>279016</v>
      </c>
      <c r="H75" s="27">
        <f>VLOOKUP(G75,'VLOOKUP - Commission Table'!$B$4:$F$9, 3, TRUE)*G75</f>
        <v>7672.94</v>
      </c>
    </row>
    <row r="76" spans="1:8" ht="15" x14ac:dyDescent="0.25">
      <c r="A76" s="25">
        <v>2016</v>
      </c>
      <c r="B76" s="25">
        <v>2</v>
      </c>
      <c r="C76" s="25" t="s">
        <v>45</v>
      </c>
      <c r="D76" s="25" t="s">
        <v>54</v>
      </c>
      <c r="E76" s="25" t="str">
        <f>VLOOKUP(D76,$B$10:$C$13,2,FALSE)</f>
        <v>Packaged Goods</v>
      </c>
      <c r="F76" s="1" t="s">
        <v>72</v>
      </c>
      <c r="G76" s="26">
        <v>204130</v>
      </c>
      <c r="H76" s="27">
        <f>VLOOKUP(G76,'VLOOKUP - Commission Table'!$B$4:$F$9, 3, TRUE)*G76</f>
        <v>4592.9250000000002</v>
      </c>
    </row>
    <row r="77" spans="1:8" ht="15" x14ac:dyDescent="0.25">
      <c r="A77" s="25">
        <v>2016</v>
      </c>
      <c r="B77" s="25">
        <v>2</v>
      </c>
      <c r="C77" s="25" t="s">
        <v>45</v>
      </c>
      <c r="D77" s="25" t="s">
        <v>56</v>
      </c>
      <c r="E77" s="25" t="str">
        <f>VLOOKUP(D77,$B$10:$C$13,2,FALSE)</f>
        <v>Beverage Goods</v>
      </c>
      <c r="F77" s="1" t="s">
        <v>72</v>
      </c>
      <c r="G77" s="26">
        <v>125075</v>
      </c>
      <c r="H77" s="27">
        <f>VLOOKUP(G77,'VLOOKUP - Commission Table'!$B$4:$F$9, 3, TRUE)*G77</f>
        <v>2814.1875</v>
      </c>
    </row>
    <row r="78" spans="1:8" ht="15" x14ac:dyDescent="0.25">
      <c r="A78" s="25">
        <v>2016</v>
      </c>
      <c r="B78" s="25">
        <v>3</v>
      </c>
      <c r="C78" s="25" t="s">
        <v>45</v>
      </c>
      <c r="D78" s="25" t="s">
        <v>50</v>
      </c>
      <c r="E78" s="25" t="str">
        <f>VLOOKUP(D78,$B$10:$C$13,2,FALSE)</f>
        <v>Fresh Produce</v>
      </c>
      <c r="F78" s="1" t="s">
        <v>71</v>
      </c>
      <c r="G78" s="26">
        <v>327122</v>
      </c>
      <c r="H78" s="27">
        <f>VLOOKUP(G78,'VLOOKUP - Commission Table'!$B$4:$F$9, 3, TRUE)*G78</f>
        <v>8995.8549999999996</v>
      </c>
    </row>
    <row r="79" spans="1:8" ht="15" x14ac:dyDescent="0.25">
      <c r="A79" s="25">
        <v>2016</v>
      </c>
      <c r="B79" s="25">
        <v>3</v>
      </c>
      <c r="C79" s="25" t="s">
        <v>45</v>
      </c>
      <c r="D79" s="25" t="s">
        <v>52</v>
      </c>
      <c r="E79" s="25" t="str">
        <f>VLOOKUP(D79,$B$10:$C$13,2,FALSE)</f>
        <v>Fresh Seafood</v>
      </c>
      <c r="F79" s="1" t="s">
        <v>71</v>
      </c>
      <c r="G79" s="26">
        <v>345550</v>
      </c>
      <c r="H79" s="27">
        <f>VLOOKUP(G79,'VLOOKUP - Commission Table'!$B$4:$F$9, 3, TRUE)*G79</f>
        <v>9502.625</v>
      </c>
    </row>
    <row r="80" spans="1:8" ht="15" x14ac:dyDescent="0.25">
      <c r="A80" s="25">
        <v>2016</v>
      </c>
      <c r="B80" s="25">
        <v>3</v>
      </c>
      <c r="C80" s="25" t="s">
        <v>45</v>
      </c>
      <c r="D80" s="25" t="s">
        <v>54</v>
      </c>
      <c r="E80" s="25" t="str">
        <f>VLOOKUP(D80,$B$10:$C$13,2,FALSE)</f>
        <v>Packaged Goods</v>
      </c>
      <c r="F80" s="1" t="s">
        <v>72</v>
      </c>
      <c r="G80" s="26">
        <v>205990</v>
      </c>
      <c r="H80" s="27">
        <f>VLOOKUP(G80,'VLOOKUP - Commission Table'!$B$4:$F$9, 3, TRUE)*G80</f>
        <v>4634.7749999999996</v>
      </c>
    </row>
    <row r="81" spans="1:8" ht="15" x14ac:dyDescent="0.25">
      <c r="A81" s="25">
        <v>2016</v>
      </c>
      <c r="B81" s="25">
        <v>3</v>
      </c>
      <c r="C81" s="25" t="s">
        <v>45</v>
      </c>
      <c r="D81" s="25" t="s">
        <v>56</v>
      </c>
      <c r="E81" s="25" t="str">
        <f>VLOOKUP(D81,$B$10:$C$13,2,FALSE)</f>
        <v>Beverage Goods</v>
      </c>
      <c r="F81" s="1" t="s">
        <v>72</v>
      </c>
      <c r="G81" s="26">
        <v>170321</v>
      </c>
      <c r="H81" s="27">
        <f>VLOOKUP(G81,'VLOOKUP - Commission Table'!$B$4:$F$9, 3, TRUE)*G81</f>
        <v>3832.2224999999999</v>
      </c>
    </row>
    <row r="82" spans="1:8" ht="15" x14ac:dyDescent="0.25">
      <c r="A82" s="25">
        <v>2016</v>
      </c>
      <c r="B82" s="25">
        <v>4</v>
      </c>
      <c r="C82" s="25" t="s">
        <v>45</v>
      </c>
      <c r="D82" s="25" t="s">
        <v>50</v>
      </c>
      <c r="E82" s="25" t="str">
        <f>VLOOKUP(D82,$B$10:$C$13,2,FALSE)</f>
        <v>Fresh Produce</v>
      </c>
      <c r="F82" s="1" t="s">
        <v>71</v>
      </c>
      <c r="G82" s="26">
        <v>303020</v>
      </c>
      <c r="H82" s="27">
        <f>VLOOKUP(G82,'VLOOKUP - Commission Table'!$B$4:$F$9, 3, TRUE)*G82</f>
        <v>8333.0499999999993</v>
      </c>
    </row>
    <row r="83" spans="1:8" ht="15" x14ac:dyDescent="0.25">
      <c r="A83" s="25">
        <v>2016</v>
      </c>
      <c r="B83" s="25">
        <v>4</v>
      </c>
      <c r="C83" s="25" t="s">
        <v>45</v>
      </c>
      <c r="D83" s="25" t="s">
        <v>52</v>
      </c>
      <c r="E83" s="25" t="str">
        <f>VLOOKUP(D83,$B$10:$C$13,2,FALSE)</f>
        <v>Fresh Seafood</v>
      </c>
      <c r="F83" s="1" t="s">
        <v>71</v>
      </c>
      <c r="G83" s="26">
        <v>395645</v>
      </c>
      <c r="H83" s="27">
        <f>VLOOKUP(G83,'VLOOKUP - Commission Table'!$B$4:$F$9, 3, TRUE)*G83</f>
        <v>12858.4625</v>
      </c>
    </row>
    <row r="84" spans="1:8" ht="15" x14ac:dyDescent="0.25">
      <c r="A84" s="25">
        <v>2016</v>
      </c>
      <c r="B84" s="25">
        <v>4</v>
      </c>
      <c r="C84" s="25" t="s">
        <v>45</v>
      </c>
      <c r="D84" s="25" t="s">
        <v>54</v>
      </c>
      <c r="E84" s="25" t="str">
        <f>VLOOKUP(D84,$B$10:$C$13,2,FALSE)</f>
        <v>Packaged Goods</v>
      </c>
      <c r="F84" s="1" t="s">
        <v>72</v>
      </c>
      <c r="G84" s="26">
        <v>257140</v>
      </c>
      <c r="H84" s="27">
        <f>VLOOKUP(G84,'VLOOKUP - Commission Table'!$B$4:$F$9, 3, TRUE)*G84</f>
        <v>7071.35</v>
      </c>
    </row>
    <row r="85" spans="1:8" ht="15" x14ac:dyDescent="0.25">
      <c r="A85" s="25">
        <v>2016</v>
      </c>
      <c r="B85" s="25">
        <v>4</v>
      </c>
      <c r="C85" s="25" t="s">
        <v>45</v>
      </c>
      <c r="D85" s="25" t="s">
        <v>56</v>
      </c>
      <c r="E85" s="25" t="str">
        <f>VLOOKUP(D85,$B$10:$C$13,2,FALSE)</f>
        <v>Beverage Goods</v>
      </c>
      <c r="F85" s="1" t="s">
        <v>72</v>
      </c>
      <c r="G85" s="26">
        <v>149080</v>
      </c>
      <c r="H85" s="27">
        <f>VLOOKUP(G85,'VLOOKUP - Commission Table'!$B$4:$F$9, 3, TRUE)*G85</f>
        <v>3354.2999999999997</v>
      </c>
    </row>
    <row r="86" spans="1:8" ht="15" x14ac:dyDescent="0.25">
      <c r="A86" s="25">
        <v>2017</v>
      </c>
      <c r="B86" s="25">
        <v>1</v>
      </c>
      <c r="C86" s="25" t="s">
        <v>45</v>
      </c>
      <c r="D86" s="25" t="s">
        <v>50</v>
      </c>
      <c r="E86" s="25" t="str">
        <f>VLOOKUP(D86,$B$10:$C$13,2,FALSE)</f>
        <v>Fresh Produce</v>
      </c>
      <c r="F86" s="1" t="s">
        <v>71</v>
      </c>
      <c r="G86" s="26">
        <v>215400</v>
      </c>
      <c r="H86" s="27">
        <f>VLOOKUP(G86,'VLOOKUP - Commission Table'!$B$4:$F$9, 3, TRUE)*G86</f>
        <v>4846.5</v>
      </c>
    </row>
    <row r="87" spans="1:8" ht="15" x14ac:dyDescent="0.25">
      <c r="A87" s="25">
        <v>2017</v>
      </c>
      <c r="B87" s="25">
        <v>1</v>
      </c>
      <c r="C87" s="25" t="s">
        <v>45</v>
      </c>
      <c r="D87" s="25" t="s">
        <v>52</v>
      </c>
      <c r="E87" s="25" t="str">
        <f>VLOOKUP(D87,$B$10:$C$13,2,FALSE)</f>
        <v>Fresh Seafood</v>
      </c>
      <c r="F87" s="1" t="s">
        <v>71</v>
      </c>
      <c r="G87" s="26">
        <v>307600</v>
      </c>
      <c r="H87" s="27">
        <f>VLOOKUP(G87,'VLOOKUP - Commission Table'!$B$4:$F$9, 3, TRUE)*G87</f>
        <v>8459</v>
      </c>
    </row>
    <row r="88" spans="1:8" ht="15" x14ac:dyDescent="0.25">
      <c r="A88" s="25">
        <v>2017</v>
      </c>
      <c r="B88" s="25">
        <v>1</v>
      </c>
      <c r="C88" s="25" t="s">
        <v>45</v>
      </c>
      <c r="D88" s="25" t="s">
        <v>54</v>
      </c>
      <c r="E88" s="25" t="str">
        <f>VLOOKUP(D88,$B$10:$C$13,2,FALSE)</f>
        <v>Packaged Goods</v>
      </c>
      <c r="F88" s="1" t="s">
        <v>72</v>
      </c>
      <c r="G88" s="26">
        <v>196500</v>
      </c>
      <c r="H88" s="27">
        <f>VLOOKUP(G88,'VLOOKUP - Commission Table'!$B$4:$F$9, 3, TRUE)*G88</f>
        <v>4421.25</v>
      </c>
    </row>
    <row r="89" spans="1:8" ht="15" x14ac:dyDescent="0.25">
      <c r="A89" s="25">
        <v>2017</v>
      </c>
      <c r="B89" s="25">
        <v>1</v>
      </c>
      <c r="C89" s="25" t="s">
        <v>45</v>
      </c>
      <c r="D89" s="25" t="s">
        <v>56</v>
      </c>
      <c r="E89" s="25" t="str">
        <f>VLOOKUP(D89,$B$10:$C$13,2,FALSE)</f>
        <v>Beverage Goods</v>
      </c>
      <c r="F89" s="1" t="s">
        <v>72</v>
      </c>
      <c r="G89" s="26">
        <v>189040</v>
      </c>
      <c r="H89" s="27">
        <f>VLOOKUP(G89,'VLOOKUP - Commission Table'!$B$4:$F$9, 3, TRUE)*G89</f>
        <v>4253.3999999999996</v>
      </c>
    </row>
    <row r="90" spans="1:8" ht="15" x14ac:dyDescent="0.25">
      <c r="A90" s="25">
        <v>2017</v>
      </c>
      <c r="B90" s="25">
        <v>2</v>
      </c>
      <c r="C90" s="25" t="s">
        <v>45</v>
      </c>
      <c r="D90" s="25" t="s">
        <v>50</v>
      </c>
      <c r="E90" s="25" t="str">
        <f>VLOOKUP(D90,$B$10:$C$13,2,FALSE)</f>
        <v>Fresh Produce</v>
      </c>
      <c r="F90" s="1" t="s">
        <v>71</v>
      </c>
      <c r="G90" s="26">
        <v>275468</v>
      </c>
      <c r="H90" s="27">
        <f>VLOOKUP(G90,'VLOOKUP - Commission Table'!$B$4:$F$9, 3, TRUE)*G90</f>
        <v>7575.37</v>
      </c>
    </row>
    <row r="91" spans="1:8" ht="15" x14ac:dyDescent="0.25">
      <c r="A91" s="25">
        <v>2017</v>
      </c>
      <c r="B91" s="25">
        <v>2</v>
      </c>
      <c r="C91" s="25" t="s">
        <v>45</v>
      </c>
      <c r="D91" s="25" t="s">
        <v>52</v>
      </c>
      <c r="E91" s="25" t="str">
        <f>VLOOKUP(D91,$B$10:$C$13,2,FALSE)</f>
        <v>Fresh Seafood</v>
      </c>
      <c r="F91" s="1" t="s">
        <v>71</v>
      </c>
      <c r="G91" s="26">
        <v>304700</v>
      </c>
      <c r="H91" s="27">
        <f>VLOOKUP(G91,'VLOOKUP - Commission Table'!$B$4:$F$9, 3, TRUE)*G91</f>
        <v>8379.25</v>
      </c>
    </row>
    <row r="92" spans="1:8" ht="15" x14ac:dyDescent="0.25">
      <c r="A92" s="25">
        <v>2017</v>
      </c>
      <c r="B92" s="25">
        <v>2</v>
      </c>
      <c r="C92" s="25" t="s">
        <v>45</v>
      </c>
      <c r="D92" s="25" t="s">
        <v>54</v>
      </c>
      <c r="E92" s="25" t="str">
        <f>VLOOKUP(D92,$B$10:$C$13,2,FALSE)</f>
        <v>Packaged Goods</v>
      </c>
      <c r="F92" s="1" t="s">
        <v>72</v>
      </c>
      <c r="G92" s="26">
        <v>277355</v>
      </c>
      <c r="H92" s="27">
        <f>VLOOKUP(G92,'VLOOKUP - Commission Table'!$B$4:$F$9, 3, TRUE)*G92</f>
        <v>7627.2624999999998</v>
      </c>
    </row>
    <row r="93" spans="1:8" ht="15" x14ac:dyDescent="0.25">
      <c r="A93" s="25">
        <v>2017</v>
      </c>
      <c r="B93" s="25">
        <v>2</v>
      </c>
      <c r="C93" s="25" t="s">
        <v>45</v>
      </c>
      <c r="D93" s="25" t="s">
        <v>56</v>
      </c>
      <c r="E93" s="25" t="str">
        <f>VLOOKUP(D93,$B$10:$C$13,2,FALSE)</f>
        <v>Beverage Goods</v>
      </c>
      <c r="F93" s="1" t="s">
        <v>72</v>
      </c>
      <c r="G93" s="26">
        <v>173256</v>
      </c>
      <c r="H93" s="27">
        <f>VLOOKUP(G93,'VLOOKUP - Commission Table'!$B$4:$F$9, 3, TRUE)*G93</f>
        <v>3898.2599999999998</v>
      </c>
    </row>
    <row r="94" spans="1:8" ht="15" x14ac:dyDescent="0.25">
      <c r="A94" s="25">
        <v>2016</v>
      </c>
      <c r="B94" s="25">
        <v>1</v>
      </c>
      <c r="C94" s="25" t="s">
        <v>47</v>
      </c>
      <c r="D94" s="25" t="s">
        <v>50</v>
      </c>
      <c r="E94" s="25" t="str">
        <f>VLOOKUP(D94,$B$10:$C$13,2,FALSE)</f>
        <v>Fresh Produce</v>
      </c>
      <c r="F94" s="1" t="s">
        <v>73</v>
      </c>
      <c r="G94" s="26">
        <v>501799</v>
      </c>
      <c r="H94" s="27">
        <f>VLOOKUP(G94,'VLOOKUP - Commission Table'!$B$4:$F$9, 3, TRUE)*G94</f>
        <v>16308.467500000001</v>
      </c>
    </row>
    <row r="95" spans="1:8" ht="15" x14ac:dyDescent="0.25">
      <c r="A95" s="25">
        <v>2016</v>
      </c>
      <c r="B95" s="25">
        <v>1</v>
      </c>
      <c r="C95" s="25" t="s">
        <v>47</v>
      </c>
      <c r="D95" s="25" t="s">
        <v>52</v>
      </c>
      <c r="E95" s="25" t="str">
        <f>VLOOKUP(D95,$B$10:$C$13,2,FALSE)</f>
        <v>Fresh Seafood</v>
      </c>
      <c r="F95" s="1" t="s">
        <v>74</v>
      </c>
      <c r="G95" s="26">
        <v>476425</v>
      </c>
      <c r="H95" s="27">
        <f>VLOOKUP(G95,'VLOOKUP - Commission Table'!$B$4:$F$9, 3, TRUE)*G95</f>
        <v>15483.8125</v>
      </c>
    </row>
    <row r="96" spans="1:8" ht="15" x14ac:dyDescent="0.25">
      <c r="A96" s="25">
        <v>2016</v>
      </c>
      <c r="B96" s="25">
        <v>1</v>
      </c>
      <c r="C96" s="25" t="s">
        <v>47</v>
      </c>
      <c r="D96" s="25" t="s">
        <v>54</v>
      </c>
      <c r="E96" s="25" t="str">
        <f>VLOOKUP(D96,$B$10:$C$13,2,FALSE)</f>
        <v>Packaged Goods</v>
      </c>
      <c r="F96" s="1" t="s">
        <v>75</v>
      </c>
      <c r="G96" s="26">
        <v>549781</v>
      </c>
      <c r="H96" s="27">
        <f>VLOOKUP(G96,'VLOOKUP - Commission Table'!$B$4:$F$9, 3, TRUE)*G96</f>
        <v>17867.8825</v>
      </c>
    </row>
    <row r="97" spans="1:8" ht="15" x14ac:dyDescent="0.25">
      <c r="A97" s="25">
        <v>2016</v>
      </c>
      <c r="B97" s="25">
        <v>1</v>
      </c>
      <c r="C97" s="25" t="s">
        <v>47</v>
      </c>
      <c r="D97" s="25" t="s">
        <v>56</v>
      </c>
      <c r="E97" s="25" t="str">
        <f>VLOOKUP(D97,$B$10:$C$13,2,FALSE)</f>
        <v>Beverage Goods</v>
      </c>
      <c r="F97" s="1" t="s">
        <v>76</v>
      </c>
      <c r="G97" s="26">
        <v>503975</v>
      </c>
      <c r="H97" s="27">
        <f>VLOOKUP(G97,'VLOOKUP - Commission Table'!$B$4:$F$9, 3, TRUE)*G97</f>
        <v>16379.1875</v>
      </c>
    </row>
    <row r="98" spans="1:8" ht="15" x14ac:dyDescent="0.25">
      <c r="A98" s="25">
        <v>2016</v>
      </c>
      <c r="B98" s="25">
        <v>2</v>
      </c>
      <c r="C98" s="25" t="s">
        <v>47</v>
      </c>
      <c r="D98" s="25" t="s">
        <v>50</v>
      </c>
      <c r="E98" s="25" t="str">
        <f>VLOOKUP(D98,$B$10:$C$13,2,FALSE)</f>
        <v>Fresh Produce</v>
      </c>
      <c r="F98" s="1" t="s">
        <v>73</v>
      </c>
      <c r="G98" s="26">
        <v>557625</v>
      </c>
      <c r="H98" s="27">
        <f>VLOOKUP(G98,'VLOOKUP - Commission Table'!$B$4:$F$9, 3, TRUE)*G98</f>
        <v>18122.8125</v>
      </c>
    </row>
    <row r="99" spans="1:8" ht="15" x14ac:dyDescent="0.25">
      <c r="A99" s="25">
        <v>2016</v>
      </c>
      <c r="B99" s="25">
        <v>2</v>
      </c>
      <c r="C99" s="25" t="s">
        <v>47</v>
      </c>
      <c r="D99" s="25" t="s">
        <v>52</v>
      </c>
      <c r="E99" s="25" t="str">
        <f>VLOOKUP(D99,$B$10:$C$13,2,FALSE)</f>
        <v>Fresh Seafood</v>
      </c>
      <c r="F99" s="1" t="s">
        <v>74</v>
      </c>
      <c r="G99" s="26">
        <v>426816</v>
      </c>
      <c r="H99" s="27">
        <f>VLOOKUP(G99,'VLOOKUP - Commission Table'!$B$4:$F$9, 3, TRUE)*G99</f>
        <v>13871.52</v>
      </c>
    </row>
    <row r="100" spans="1:8" ht="15" x14ac:dyDescent="0.25">
      <c r="A100" s="25">
        <v>2016</v>
      </c>
      <c r="B100" s="25">
        <v>2</v>
      </c>
      <c r="C100" s="25" t="s">
        <v>47</v>
      </c>
      <c r="D100" s="25" t="s">
        <v>54</v>
      </c>
      <c r="E100" s="25" t="str">
        <f>VLOOKUP(D100,$B$10:$C$13,2,FALSE)</f>
        <v>Packaged Goods</v>
      </c>
      <c r="F100" s="1" t="s">
        <v>75</v>
      </c>
      <c r="G100" s="26">
        <v>575499</v>
      </c>
      <c r="H100" s="27">
        <f>VLOOKUP(G100,'VLOOKUP - Commission Table'!$B$4:$F$9, 3, TRUE)*G100</f>
        <v>18703.717499999999</v>
      </c>
    </row>
    <row r="101" spans="1:8" ht="15" x14ac:dyDescent="0.25">
      <c r="A101" s="25">
        <v>2016</v>
      </c>
      <c r="B101" s="25">
        <v>2</v>
      </c>
      <c r="C101" s="25" t="s">
        <v>47</v>
      </c>
      <c r="D101" s="25" t="s">
        <v>56</v>
      </c>
      <c r="E101" s="25" t="str">
        <f>VLOOKUP(D101,$B$10:$C$13,2,FALSE)</f>
        <v>Beverage Goods</v>
      </c>
      <c r="F101" s="1" t="s">
        <v>76</v>
      </c>
      <c r="G101" s="26">
        <v>551600</v>
      </c>
      <c r="H101" s="27">
        <f>VLOOKUP(G101,'VLOOKUP - Commission Table'!$B$4:$F$9, 3, TRUE)*G101</f>
        <v>17927</v>
      </c>
    </row>
    <row r="102" spans="1:8" ht="15" x14ac:dyDescent="0.25">
      <c r="A102" s="25">
        <v>2016</v>
      </c>
      <c r="B102" s="25">
        <v>3</v>
      </c>
      <c r="C102" s="25" t="s">
        <v>47</v>
      </c>
      <c r="D102" s="25" t="s">
        <v>50</v>
      </c>
      <c r="E102" s="25" t="str">
        <f>VLOOKUP(D102,$B$10:$C$13,2,FALSE)</f>
        <v>Fresh Produce</v>
      </c>
      <c r="F102" s="1" t="s">
        <v>73</v>
      </c>
      <c r="G102" s="26">
        <v>425358</v>
      </c>
      <c r="H102" s="27">
        <f>VLOOKUP(G102,'VLOOKUP - Commission Table'!$B$4:$F$9, 3, TRUE)*G102</f>
        <v>13824.135</v>
      </c>
    </row>
    <row r="103" spans="1:8" ht="15" x14ac:dyDescent="0.25">
      <c r="A103" s="25">
        <v>2016</v>
      </c>
      <c r="B103" s="25">
        <v>3</v>
      </c>
      <c r="C103" s="25" t="s">
        <v>47</v>
      </c>
      <c r="D103" s="25" t="s">
        <v>52</v>
      </c>
      <c r="E103" s="25" t="str">
        <f>VLOOKUP(D103,$B$10:$C$13,2,FALSE)</f>
        <v>Fresh Seafood</v>
      </c>
      <c r="F103" s="1" t="s">
        <v>74</v>
      </c>
      <c r="G103" s="26">
        <v>553065</v>
      </c>
      <c r="H103" s="27">
        <f>VLOOKUP(G103,'VLOOKUP - Commission Table'!$B$4:$F$9, 3, TRUE)*G103</f>
        <v>17974.612499999999</v>
      </c>
    </row>
    <row r="104" spans="1:8" ht="15" x14ac:dyDescent="0.25">
      <c r="A104" s="25">
        <v>2016</v>
      </c>
      <c r="B104" s="25">
        <v>3</v>
      </c>
      <c r="C104" s="25" t="s">
        <v>47</v>
      </c>
      <c r="D104" s="25" t="s">
        <v>54</v>
      </c>
      <c r="E104" s="25" t="str">
        <f>VLOOKUP(D104,$B$10:$C$13,2,FALSE)</f>
        <v>Packaged Goods</v>
      </c>
      <c r="F104" s="1" t="s">
        <v>75</v>
      </c>
      <c r="G104" s="26">
        <v>410255</v>
      </c>
      <c r="H104" s="27">
        <f>VLOOKUP(G104,'VLOOKUP - Commission Table'!$B$4:$F$9, 3, TRUE)*G104</f>
        <v>13333.2875</v>
      </c>
    </row>
    <row r="105" spans="1:8" ht="15" x14ac:dyDescent="0.25">
      <c r="A105" s="25">
        <v>2016</v>
      </c>
      <c r="B105" s="25">
        <v>3</v>
      </c>
      <c r="C105" s="25" t="s">
        <v>47</v>
      </c>
      <c r="D105" s="25" t="s">
        <v>56</v>
      </c>
      <c r="E105" s="25" t="str">
        <f>VLOOKUP(D105,$B$10:$C$13,2,FALSE)</f>
        <v>Beverage Goods</v>
      </c>
      <c r="F105" s="1" t="s">
        <v>76</v>
      </c>
      <c r="G105" s="26">
        <v>645833</v>
      </c>
      <c r="H105" s="27">
        <f>VLOOKUP(G105,'VLOOKUP - Commission Table'!$B$4:$F$9, 3, TRUE)*G105</f>
        <v>20989.572500000002</v>
      </c>
    </row>
    <row r="106" spans="1:8" ht="15" x14ac:dyDescent="0.25">
      <c r="A106" s="25">
        <v>2016</v>
      </c>
      <c r="B106" s="25">
        <v>4</v>
      </c>
      <c r="C106" s="25" t="s">
        <v>47</v>
      </c>
      <c r="D106" s="25" t="s">
        <v>50</v>
      </c>
      <c r="E106" s="25" t="str">
        <f>VLOOKUP(D106,$B$10:$C$13,2,FALSE)</f>
        <v>Fresh Produce</v>
      </c>
      <c r="F106" s="1" t="s">
        <v>73</v>
      </c>
      <c r="G106" s="26">
        <v>625370</v>
      </c>
      <c r="H106" s="27">
        <f>VLOOKUP(G106,'VLOOKUP - Commission Table'!$B$4:$F$9, 3, TRUE)*G106</f>
        <v>20324.525000000001</v>
      </c>
    </row>
    <row r="107" spans="1:8" ht="15" x14ac:dyDescent="0.25">
      <c r="A107" s="25">
        <v>2016</v>
      </c>
      <c r="B107" s="25">
        <v>4</v>
      </c>
      <c r="C107" s="25" t="s">
        <v>47</v>
      </c>
      <c r="D107" s="25" t="s">
        <v>52</v>
      </c>
      <c r="E107" s="25" t="str">
        <f>VLOOKUP(D107,$B$10:$C$13,2,FALSE)</f>
        <v>Fresh Seafood</v>
      </c>
      <c r="F107" s="1" t="s">
        <v>74</v>
      </c>
      <c r="G107" s="26">
        <v>581900</v>
      </c>
      <c r="H107" s="27">
        <f>VLOOKUP(G107,'VLOOKUP - Commission Table'!$B$4:$F$9, 3, TRUE)*G107</f>
        <v>18911.75</v>
      </c>
    </row>
    <row r="108" spans="1:8" ht="15" x14ac:dyDescent="0.25">
      <c r="A108" s="25">
        <v>2016</v>
      </c>
      <c r="B108" s="25">
        <v>4</v>
      </c>
      <c r="C108" s="25" t="s">
        <v>47</v>
      </c>
      <c r="D108" s="25" t="s">
        <v>54</v>
      </c>
      <c r="E108" s="25" t="str">
        <f>VLOOKUP(D108,$B$10:$C$13,2,FALSE)</f>
        <v>Packaged Goods</v>
      </c>
      <c r="F108" s="1" t="s">
        <v>75</v>
      </c>
      <c r="G108" s="26">
        <v>317238</v>
      </c>
      <c r="H108" s="27">
        <f>VLOOKUP(G108,'VLOOKUP - Commission Table'!$B$4:$F$9, 3, TRUE)*G108</f>
        <v>8724.0450000000001</v>
      </c>
    </row>
    <row r="109" spans="1:8" ht="15" x14ac:dyDescent="0.25">
      <c r="A109" s="25">
        <v>2016</v>
      </c>
      <c r="B109" s="25">
        <v>4</v>
      </c>
      <c r="C109" s="25" t="s">
        <v>47</v>
      </c>
      <c r="D109" s="25" t="s">
        <v>56</v>
      </c>
      <c r="E109" s="25" t="str">
        <f>VLOOKUP(D109,$B$10:$C$13,2,FALSE)</f>
        <v>Beverage Goods</v>
      </c>
      <c r="F109" s="1" t="s">
        <v>76</v>
      </c>
      <c r="G109" s="26">
        <v>604750</v>
      </c>
      <c r="H109" s="27">
        <f>VLOOKUP(G109,'VLOOKUP - Commission Table'!$B$4:$F$9, 3, TRUE)*G109</f>
        <v>19654.375</v>
      </c>
    </row>
    <row r="110" spans="1:8" ht="15" x14ac:dyDescent="0.25">
      <c r="A110" s="25">
        <v>2017</v>
      </c>
      <c r="B110" s="25">
        <v>1</v>
      </c>
      <c r="C110" s="25" t="s">
        <v>47</v>
      </c>
      <c r="D110" s="25" t="s">
        <v>50</v>
      </c>
      <c r="E110" s="25" t="str">
        <f>VLOOKUP(D110,$B$10:$C$13,2,FALSE)</f>
        <v>Fresh Produce</v>
      </c>
      <c r="F110" s="1" t="s">
        <v>73</v>
      </c>
      <c r="G110" s="26">
        <v>675900</v>
      </c>
      <c r="H110" s="27">
        <f>VLOOKUP(G110,'VLOOKUP - Commission Table'!$B$4:$F$9, 3, TRUE)*G110</f>
        <v>21966.75</v>
      </c>
    </row>
    <row r="111" spans="1:8" ht="15" x14ac:dyDescent="0.25">
      <c r="A111" s="25">
        <v>2017</v>
      </c>
      <c r="B111" s="25">
        <v>1</v>
      </c>
      <c r="C111" s="25" t="s">
        <v>47</v>
      </c>
      <c r="D111" s="25" t="s">
        <v>52</v>
      </c>
      <c r="E111" s="25" t="str">
        <f>VLOOKUP(D111,$B$10:$C$13,2,FALSE)</f>
        <v>Fresh Seafood</v>
      </c>
      <c r="F111" s="1" t="s">
        <v>74</v>
      </c>
      <c r="G111" s="26">
        <v>660250</v>
      </c>
      <c r="H111" s="27">
        <f>VLOOKUP(G111,'VLOOKUP - Commission Table'!$B$4:$F$9, 3, TRUE)*G111</f>
        <v>21458.125</v>
      </c>
    </row>
    <row r="112" spans="1:8" ht="15" x14ac:dyDescent="0.25">
      <c r="A112" s="25">
        <v>2017</v>
      </c>
      <c r="B112" s="25">
        <v>1</v>
      </c>
      <c r="C112" s="25" t="s">
        <v>47</v>
      </c>
      <c r="D112" s="25" t="s">
        <v>54</v>
      </c>
      <c r="E112" s="25" t="str">
        <f>VLOOKUP(D112,$B$10:$C$13,2,FALSE)</f>
        <v>Packaged Goods</v>
      </c>
      <c r="F112" s="1" t="s">
        <v>75</v>
      </c>
      <c r="G112" s="26">
        <v>425163</v>
      </c>
      <c r="H112" s="27">
        <f>VLOOKUP(G112,'VLOOKUP - Commission Table'!$B$4:$F$9, 3, TRUE)*G112</f>
        <v>13817.797500000001</v>
      </c>
    </row>
    <row r="113" spans="1:8" ht="15" x14ac:dyDescent="0.25">
      <c r="A113" s="25">
        <v>2017</v>
      </c>
      <c r="B113" s="25">
        <v>1</v>
      </c>
      <c r="C113" s="25" t="s">
        <v>47</v>
      </c>
      <c r="D113" s="25" t="s">
        <v>56</v>
      </c>
      <c r="E113" s="25" t="str">
        <f>VLOOKUP(D113,$B$10:$C$13,2,FALSE)</f>
        <v>Beverage Goods</v>
      </c>
      <c r="F113" s="1" t="s">
        <v>76</v>
      </c>
      <c r="G113" s="26">
        <v>614769</v>
      </c>
      <c r="H113" s="27">
        <f>VLOOKUP(G113,'VLOOKUP - Commission Table'!$B$4:$F$9, 3, TRUE)*G113</f>
        <v>19979.9925</v>
      </c>
    </row>
    <row r="114" spans="1:8" ht="15" x14ac:dyDescent="0.25">
      <c r="A114" s="25">
        <v>2017</v>
      </c>
      <c r="B114" s="25">
        <v>2</v>
      </c>
      <c r="C114" s="25" t="s">
        <v>47</v>
      </c>
      <c r="D114" s="25" t="s">
        <v>50</v>
      </c>
      <c r="E114" s="25" t="str">
        <f>VLOOKUP(D114,$B$10:$C$13,2,FALSE)</f>
        <v>Fresh Produce</v>
      </c>
      <c r="F114" s="1" t="s">
        <v>73</v>
      </c>
      <c r="G114" s="26">
        <v>608750</v>
      </c>
      <c r="H114" s="27">
        <f>VLOOKUP(G114,'VLOOKUP - Commission Table'!$B$4:$F$9, 3, TRUE)*G114</f>
        <v>19784.375</v>
      </c>
    </row>
    <row r="115" spans="1:8" ht="15" x14ac:dyDescent="0.25">
      <c r="A115" s="25">
        <v>2017</v>
      </c>
      <c r="B115" s="25">
        <v>2</v>
      </c>
      <c r="C115" s="25" t="s">
        <v>47</v>
      </c>
      <c r="D115" s="25" t="s">
        <v>52</v>
      </c>
      <c r="E115" s="25" t="str">
        <f>VLOOKUP(D115,$B$10:$C$13,2,FALSE)</f>
        <v>Fresh Seafood</v>
      </c>
      <c r="F115" s="1" t="s">
        <v>74</v>
      </c>
      <c r="G115" s="26">
        <v>745231</v>
      </c>
      <c r="H115" s="27">
        <f>VLOOKUP(G115,'VLOOKUP - Commission Table'!$B$4:$F$9, 3, TRUE)*G115</f>
        <v>24220.0075</v>
      </c>
    </row>
    <row r="116" spans="1:8" ht="15" x14ac:dyDescent="0.25">
      <c r="A116" s="25">
        <v>2017</v>
      </c>
      <c r="B116" s="25">
        <v>2</v>
      </c>
      <c r="C116" s="25" t="s">
        <v>47</v>
      </c>
      <c r="D116" s="25" t="s">
        <v>54</v>
      </c>
      <c r="E116" s="25" t="str">
        <f>VLOOKUP(D116,$B$10:$C$13,2,FALSE)</f>
        <v>Packaged Goods</v>
      </c>
      <c r="F116" s="1" t="s">
        <v>75</v>
      </c>
      <c r="G116" s="26">
        <v>453184</v>
      </c>
      <c r="H116" s="27">
        <f>VLOOKUP(G116,'VLOOKUP - Commission Table'!$B$4:$F$9, 3, TRUE)*G116</f>
        <v>14728.480000000001</v>
      </c>
    </row>
    <row r="117" spans="1:8" ht="15" x14ac:dyDescent="0.25">
      <c r="A117" s="25">
        <v>2017</v>
      </c>
      <c r="B117" s="25">
        <v>2</v>
      </c>
      <c r="C117" s="25" t="s">
        <v>47</v>
      </c>
      <c r="D117" s="25" t="s">
        <v>56</v>
      </c>
      <c r="E117" s="25" t="str">
        <f>VLOOKUP(D117,$B$10:$C$13,2,FALSE)</f>
        <v>Beverage Goods</v>
      </c>
      <c r="F117" s="1" t="s">
        <v>76</v>
      </c>
      <c r="G117" s="26">
        <v>671946</v>
      </c>
      <c r="H117" s="27">
        <f>VLOOKUP(G117,'VLOOKUP - Commission Table'!$B$4:$F$9, 3, TRUE)*G117</f>
        <v>21838.244999999999</v>
      </c>
    </row>
  </sheetData>
  <sortState xmlns:xlrd2="http://schemas.microsoft.com/office/spreadsheetml/2017/richdata2" ref="A22:H117">
    <sortCondition ref="C22:C1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0B91-3CBE-41B4-8159-5B43CEA771B9}">
  <dimension ref="A1:H109"/>
  <sheetViews>
    <sheetView workbookViewId="0"/>
  </sheetViews>
  <sheetFormatPr defaultRowHeight="15" x14ac:dyDescent="0.25"/>
  <cols>
    <col min="1" max="1" width="9.5703125" style="25" customWidth="1"/>
    <col min="2" max="2" width="9.140625" style="25" customWidth="1"/>
    <col min="3" max="3" width="15.42578125" style="25" customWidth="1"/>
    <col min="4" max="4" width="11.7109375" style="25" customWidth="1"/>
    <col min="5" max="5" width="23.5703125" style="25" customWidth="1"/>
    <col min="6" max="6" width="16.5703125" style="1" customWidth="1"/>
    <col min="7" max="7" width="15.28515625" style="6" customWidth="1"/>
    <col min="8" max="8" width="16.5703125" style="21" customWidth="1"/>
  </cols>
  <sheetData>
    <row r="1" spans="1:8" ht="23.25" x14ac:dyDescent="0.35">
      <c r="A1" s="13" t="s">
        <v>38</v>
      </c>
      <c r="B1" s="14"/>
      <c r="C1" s="14"/>
      <c r="D1" s="14"/>
      <c r="E1" s="14"/>
      <c r="F1" s="14"/>
      <c r="G1" s="15"/>
      <c r="H1" s="16"/>
    </row>
    <row r="2" spans="1:8" ht="18.75" x14ac:dyDescent="0.3">
      <c r="A2" s="17" t="s">
        <v>39</v>
      </c>
      <c r="B2" s="14"/>
      <c r="C2" s="14"/>
      <c r="D2" s="14"/>
      <c r="E2" s="14"/>
      <c r="F2" s="14"/>
      <c r="G2" s="15"/>
      <c r="H2" s="16"/>
    </row>
    <row r="3" spans="1:8" ht="15.75" x14ac:dyDescent="0.25">
      <c r="A3" s="18" t="s">
        <v>40</v>
      </c>
      <c r="B3" s="19"/>
      <c r="C3" s="20"/>
      <c r="D3" s="1"/>
      <c r="E3" s="1"/>
    </row>
    <row r="4" spans="1:8" x14ac:dyDescent="0.25">
      <c r="A4" s="1"/>
      <c r="B4" s="1" t="s">
        <v>41</v>
      </c>
      <c r="C4" s="20" t="s">
        <v>42</v>
      </c>
      <c r="D4" s="1"/>
      <c r="E4" s="1"/>
    </row>
    <row r="5" spans="1:8" x14ac:dyDescent="0.25">
      <c r="A5" s="1"/>
      <c r="B5" s="1" t="s">
        <v>43</v>
      </c>
      <c r="C5" s="20" t="s">
        <v>44</v>
      </c>
      <c r="D5" s="1"/>
      <c r="E5" s="1"/>
    </row>
    <row r="6" spans="1:8" x14ac:dyDescent="0.25">
      <c r="A6" s="1"/>
      <c r="B6" s="1" t="s">
        <v>45</v>
      </c>
      <c r="C6" s="20" t="s">
        <v>46</v>
      </c>
      <c r="D6" s="1"/>
      <c r="E6" s="1"/>
    </row>
    <row r="7" spans="1:8" x14ac:dyDescent="0.25">
      <c r="A7" s="1"/>
      <c r="B7" s="1" t="s">
        <v>47</v>
      </c>
      <c r="C7" s="20" t="s">
        <v>48</v>
      </c>
      <c r="D7" s="1"/>
      <c r="E7" s="1"/>
    </row>
    <row r="8" spans="1:8" x14ac:dyDescent="0.25">
      <c r="A8" s="1"/>
      <c r="B8" s="1"/>
      <c r="C8" s="20"/>
      <c r="D8" s="1"/>
      <c r="E8" s="1"/>
    </row>
    <row r="9" spans="1:8" ht="15.75" x14ac:dyDescent="0.25">
      <c r="A9" s="18" t="s">
        <v>49</v>
      </c>
      <c r="B9" s="19"/>
      <c r="C9" s="20"/>
      <c r="D9" s="1"/>
      <c r="E9" s="1"/>
    </row>
    <row r="10" spans="1:8" x14ac:dyDescent="0.25">
      <c r="A10" s="1"/>
      <c r="B10" s="1" t="s">
        <v>50</v>
      </c>
      <c r="C10" s="20" t="s">
        <v>51</v>
      </c>
      <c r="D10" s="1"/>
      <c r="E10" s="1"/>
    </row>
    <row r="11" spans="1:8" x14ac:dyDescent="0.25">
      <c r="A11" s="1"/>
      <c r="B11" s="1" t="s">
        <v>52</v>
      </c>
      <c r="C11" s="20" t="s">
        <v>53</v>
      </c>
      <c r="D11" s="1"/>
      <c r="E11" s="1"/>
    </row>
    <row r="12" spans="1:8" x14ac:dyDescent="0.25">
      <c r="A12" s="1"/>
      <c r="B12" s="1" t="s">
        <v>54</v>
      </c>
      <c r="C12" s="20" t="s">
        <v>55</v>
      </c>
      <c r="D12" s="1"/>
      <c r="E12" s="1"/>
    </row>
    <row r="13" spans="1:8" x14ac:dyDescent="0.25">
      <c r="A13" s="1"/>
      <c r="B13" s="1" t="s">
        <v>56</v>
      </c>
      <c r="C13" s="20" t="s">
        <v>57</v>
      </c>
      <c r="D13" s="1"/>
      <c r="E13" s="1"/>
    </row>
    <row r="14" spans="1:8" ht="32.25" thickBot="1" x14ac:dyDescent="0.3">
      <c r="A14" s="22" t="s">
        <v>58</v>
      </c>
      <c r="B14" s="22" t="s">
        <v>59</v>
      </c>
      <c r="C14" s="22" t="s">
        <v>60</v>
      </c>
      <c r="D14" s="22" t="s">
        <v>61</v>
      </c>
      <c r="E14" s="22" t="s">
        <v>62</v>
      </c>
      <c r="F14" s="22" t="s">
        <v>63</v>
      </c>
      <c r="G14" s="23" t="s">
        <v>64</v>
      </c>
      <c r="H14" s="24" t="s">
        <v>65</v>
      </c>
    </row>
    <row r="15" spans="1:8" x14ac:dyDescent="0.25">
      <c r="A15" s="25">
        <v>2016</v>
      </c>
      <c r="B15" s="25">
        <v>1</v>
      </c>
      <c r="C15" s="25" t="s">
        <v>43</v>
      </c>
      <c r="D15" s="25" t="s">
        <v>50</v>
      </c>
      <c r="F15" s="1" t="s">
        <v>66</v>
      </c>
      <c r="G15" s="26">
        <v>225279</v>
      </c>
      <c r="H15" s="27"/>
    </row>
    <row r="16" spans="1:8" x14ac:dyDescent="0.25">
      <c r="A16" s="25">
        <v>2016</v>
      </c>
      <c r="B16" s="25">
        <v>1</v>
      </c>
      <c r="C16" s="25" t="s">
        <v>43</v>
      </c>
      <c r="D16" s="25" t="s">
        <v>52</v>
      </c>
      <c r="F16" s="1" t="s">
        <v>66</v>
      </c>
      <c r="G16" s="26">
        <v>213685</v>
      </c>
      <c r="H16" s="27"/>
    </row>
    <row r="17" spans="1:8" x14ac:dyDescent="0.25">
      <c r="A17" s="25">
        <v>2016</v>
      </c>
      <c r="B17" s="25">
        <v>1</v>
      </c>
      <c r="C17" s="25" t="s">
        <v>43</v>
      </c>
      <c r="D17" s="25" t="s">
        <v>54</v>
      </c>
      <c r="F17" s="1" t="s">
        <v>67</v>
      </c>
      <c r="G17" s="26">
        <v>262346</v>
      </c>
      <c r="H17" s="27"/>
    </row>
    <row r="18" spans="1:8" x14ac:dyDescent="0.25">
      <c r="A18" s="25">
        <v>2016</v>
      </c>
      <c r="B18" s="25">
        <v>1</v>
      </c>
      <c r="C18" s="25" t="s">
        <v>43</v>
      </c>
      <c r="D18" s="25" t="s">
        <v>56</v>
      </c>
      <c r="F18" s="1" t="s">
        <v>67</v>
      </c>
      <c r="G18" s="26">
        <v>114987</v>
      </c>
      <c r="H18" s="27"/>
    </row>
    <row r="19" spans="1:8" x14ac:dyDescent="0.25">
      <c r="A19" s="25">
        <v>2016</v>
      </c>
      <c r="B19" s="25">
        <v>2</v>
      </c>
      <c r="C19" s="25" t="s">
        <v>43</v>
      </c>
      <c r="D19" s="25" t="s">
        <v>50</v>
      </c>
      <c r="F19" s="1" t="s">
        <v>66</v>
      </c>
      <c r="G19" s="26">
        <v>289546</v>
      </c>
      <c r="H19" s="27"/>
    </row>
    <row r="20" spans="1:8" x14ac:dyDescent="0.25">
      <c r="A20" s="25">
        <v>2016</v>
      </c>
      <c r="B20" s="25">
        <v>2</v>
      </c>
      <c r="C20" s="25" t="s">
        <v>43</v>
      </c>
      <c r="D20" s="25" t="s">
        <v>52</v>
      </c>
      <c r="F20" s="1" t="s">
        <v>66</v>
      </c>
      <c r="G20" s="26">
        <v>211854</v>
      </c>
      <c r="H20" s="27"/>
    </row>
    <row r="21" spans="1:8" x14ac:dyDescent="0.25">
      <c r="A21" s="25">
        <v>2016</v>
      </c>
      <c r="B21" s="25">
        <v>2</v>
      </c>
      <c r="C21" s="25" t="s">
        <v>43</v>
      </c>
      <c r="D21" s="25" t="s">
        <v>54</v>
      </c>
      <c r="F21" s="1" t="s">
        <v>67</v>
      </c>
      <c r="G21" s="26">
        <v>219633</v>
      </c>
      <c r="H21" s="27"/>
    </row>
    <row r="22" spans="1:8" x14ac:dyDescent="0.25">
      <c r="A22" s="25">
        <v>2016</v>
      </c>
      <c r="B22" s="25">
        <v>2</v>
      </c>
      <c r="C22" s="25" t="s">
        <v>43</v>
      </c>
      <c r="D22" s="25" t="s">
        <v>56</v>
      </c>
      <c r="F22" s="1" t="s">
        <v>67</v>
      </c>
      <c r="G22" s="26">
        <v>231545</v>
      </c>
      <c r="H22" s="27"/>
    </row>
    <row r="23" spans="1:8" x14ac:dyDescent="0.25">
      <c r="A23" s="25">
        <v>2016</v>
      </c>
      <c r="B23" s="25">
        <v>3</v>
      </c>
      <c r="C23" s="25" t="s">
        <v>43</v>
      </c>
      <c r="D23" s="25" t="s">
        <v>50</v>
      </c>
      <c r="F23" s="1" t="s">
        <v>66</v>
      </c>
      <c r="G23" s="26">
        <v>219657</v>
      </c>
      <c r="H23" s="27"/>
    </row>
    <row r="24" spans="1:8" x14ac:dyDescent="0.25">
      <c r="A24" s="25">
        <v>2016</v>
      </c>
      <c r="B24" s="25">
        <v>3</v>
      </c>
      <c r="C24" s="25" t="s">
        <v>43</v>
      </c>
      <c r="D24" s="25" t="s">
        <v>52</v>
      </c>
      <c r="F24" s="1" t="s">
        <v>66</v>
      </c>
      <c r="G24" s="26">
        <v>245900</v>
      </c>
      <c r="H24" s="27"/>
    </row>
    <row r="25" spans="1:8" x14ac:dyDescent="0.25">
      <c r="A25" s="25">
        <v>2016</v>
      </c>
      <c r="B25" s="25">
        <v>3</v>
      </c>
      <c r="C25" s="25" t="s">
        <v>43</v>
      </c>
      <c r="D25" s="25" t="s">
        <v>54</v>
      </c>
      <c r="F25" s="1" t="s">
        <v>67</v>
      </c>
      <c r="G25" s="26">
        <v>194025</v>
      </c>
      <c r="H25" s="27"/>
    </row>
    <row r="26" spans="1:8" x14ac:dyDescent="0.25">
      <c r="A26" s="25">
        <v>2016</v>
      </c>
      <c r="B26" s="25">
        <v>3</v>
      </c>
      <c r="C26" s="25" t="s">
        <v>43</v>
      </c>
      <c r="D26" s="25" t="s">
        <v>56</v>
      </c>
      <c r="F26" s="1" t="s">
        <v>67</v>
      </c>
      <c r="G26" s="26">
        <v>238063</v>
      </c>
      <c r="H26" s="27"/>
    </row>
    <row r="27" spans="1:8" x14ac:dyDescent="0.25">
      <c r="A27" s="25">
        <v>2016</v>
      </c>
      <c r="B27" s="25">
        <v>4</v>
      </c>
      <c r="C27" s="25" t="s">
        <v>43</v>
      </c>
      <c r="D27" s="25" t="s">
        <v>50</v>
      </c>
      <c r="F27" s="1" t="s">
        <v>66</v>
      </c>
      <c r="G27" s="26">
        <v>250778</v>
      </c>
      <c r="H27" s="27"/>
    </row>
    <row r="28" spans="1:8" x14ac:dyDescent="0.25">
      <c r="A28" s="25">
        <v>2016</v>
      </c>
      <c r="B28" s="25">
        <v>4</v>
      </c>
      <c r="C28" s="25" t="s">
        <v>43</v>
      </c>
      <c r="D28" s="25" t="s">
        <v>52</v>
      </c>
      <c r="F28" s="1" t="s">
        <v>66</v>
      </c>
      <c r="G28" s="26">
        <v>319990</v>
      </c>
      <c r="H28" s="27"/>
    </row>
    <row r="29" spans="1:8" x14ac:dyDescent="0.25">
      <c r="A29" s="25">
        <v>2016</v>
      </c>
      <c r="B29" s="25">
        <v>4</v>
      </c>
      <c r="C29" s="25" t="s">
        <v>43</v>
      </c>
      <c r="D29" s="25" t="s">
        <v>54</v>
      </c>
      <c r="F29" s="1" t="s">
        <v>67</v>
      </c>
      <c r="G29" s="26">
        <v>214300</v>
      </c>
      <c r="H29" s="27"/>
    </row>
    <row r="30" spans="1:8" x14ac:dyDescent="0.25">
      <c r="A30" s="25">
        <v>2016</v>
      </c>
      <c r="B30" s="25">
        <v>4</v>
      </c>
      <c r="C30" s="25" t="s">
        <v>43</v>
      </c>
      <c r="D30" s="25" t="s">
        <v>56</v>
      </c>
      <c r="F30" s="1" t="s">
        <v>67</v>
      </c>
      <c r="G30" s="26">
        <v>235925</v>
      </c>
      <c r="H30" s="27"/>
    </row>
    <row r="31" spans="1:8" x14ac:dyDescent="0.25">
      <c r="A31" s="25">
        <v>2017</v>
      </c>
      <c r="B31" s="25">
        <v>1</v>
      </c>
      <c r="C31" s="25" t="s">
        <v>43</v>
      </c>
      <c r="D31" s="25" t="s">
        <v>50</v>
      </c>
      <c r="F31" s="1" t="s">
        <v>66</v>
      </c>
      <c r="G31" s="26">
        <v>180225</v>
      </c>
      <c r="H31" s="27"/>
    </row>
    <row r="32" spans="1:8" x14ac:dyDescent="0.25">
      <c r="A32" s="25">
        <v>2017</v>
      </c>
      <c r="B32" s="25">
        <v>1</v>
      </c>
      <c r="C32" s="25" t="s">
        <v>43</v>
      </c>
      <c r="D32" s="25" t="s">
        <v>52</v>
      </c>
      <c r="F32" s="1" t="s">
        <v>66</v>
      </c>
      <c r="G32" s="26">
        <v>354213</v>
      </c>
      <c r="H32" s="27"/>
    </row>
    <row r="33" spans="1:8" x14ac:dyDescent="0.25">
      <c r="A33" s="25">
        <v>2017</v>
      </c>
      <c r="B33" s="25">
        <v>1</v>
      </c>
      <c r="C33" s="25" t="s">
        <v>43</v>
      </c>
      <c r="D33" s="25" t="s">
        <v>54</v>
      </c>
      <c r="F33" s="1" t="s">
        <v>67</v>
      </c>
      <c r="G33" s="26">
        <v>275600</v>
      </c>
      <c r="H33" s="27"/>
    </row>
    <row r="34" spans="1:8" x14ac:dyDescent="0.25">
      <c r="A34" s="25">
        <v>2017</v>
      </c>
      <c r="B34" s="25">
        <v>1</v>
      </c>
      <c r="C34" s="25" t="s">
        <v>43</v>
      </c>
      <c r="D34" s="25" t="s">
        <v>56</v>
      </c>
      <c r="F34" s="1" t="s">
        <v>67</v>
      </c>
      <c r="G34" s="26">
        <v>260333</v>
      </c>
      <c r="H34" s="27"/>
    </row>
    <row r="35" spans="1:8" x14ac:dyDescent="0.25">
      <c r="A35" s="25">
        <v>2017</v>
      </c>
      <c r="B35" s="25">
        <v>2</v>
      </c>
      <c r="C35" s="25" t="s">
        <v>43</v>
      </c>
      <c r="D35" s="25" t="s">
        <v>50</v>
      </c>
      <c r="F35" s="1" t="s">
        <v>66</v>
      </c>
      <c r="G35" s="26">
        <v>203846</v>
      </c>
      <c r="H35" s="27"/>
    </row>
    <row r="36" spans="1:8" x14ac:dyDescent="0.25">
      <c r="A36" s="25">
        <v>2017</v>
      </c>
      <c r="B36" s="25">
        <v>2</v>
      </c>
      <c r="C36" s="25" t="s">
        <v>43</v>
      </c>
      <c r="D36" s="25" t="s">
        <v>52</v>
      </c>
      <c r="F36" s="1" t="s">
        <v>66</v>
      </c>
      <c r="G36" s="26">
        <v>293549</v>
      </c>
      <c r="H36" s="27"/>
    </row>
    <row r="37" spans="1:8" x14ac:dyDescent="0.25">
      <c r="A37" s="25">
        <v>2017</v>
      </c>
      <c r="B37" s="25">
        <v>2</v>
      </c>
      <c r="C37" s="25" t="s">
        <v>43</v>
      </c>
      <c r="D37" s="25" t="s">
        <v>54</v>
      </c>
      <c r="F37" s="1" t="s">
        <v>67</v>
      </c>
      <c r="G37" s="26">
        <v>325466</v>
      </c>
      <c r="H37" s="27"/>
    </row>
    <row r="38" spans="1:8" x14ac:dyDescent="0.25">
      <c r="A38" s="25">
        <v>2017</v>
      </c>
      <c r="B38" s="25">
        <v>2</v>
      </c>
      <c r="C38" s="25" t="s">
        <v>43</v>
      </c>
      <c r="D38" s="25" t="s">
        <v>56</v>
      </c>
      <c r="F38" s="1" t="s">
        <v>67</v>
      </c>
      <c r="G38" s="26">
        <v>235943</v>
      </c>
      <c r="H38" s="27"/>
    </row>
    <row r="39" spans="1:8" x14ac:dyDescent="0.25">
      <c r="A39" s="25">
        <v>2016</v>
      </c>
      <c r="B39" s="25">
        <v>1</v>
      </c>
      <c r="C39" s="25" t="s">
        <v>41</v>
      </c>
      <c r="D39" s="25" t="s">
        <v>50</v>
      </c>
      <c r="F39" s="1" t="s">
        <v>68</v>
      </c>
      <c r="G39" s="26">
        <v>201463</v>
      </c>
      <c r="H39" s="27"/>
    </row>
    <row r="40" spans="1:8" x14ac:dyDescent="0.25">
      <c r="A40" s="25">
        <v>2016</v>
      </c>
      <c r="B40" s="25">
        <v>1</v>
      </c>
      <c r="C40" s="25" t="s">
        <v>41</v>
      </c>
      <c r="D40" s="25" t="s">
        <v>52</v>
      </c>
      <c r="F40" s="1" t="s">
        <v>68</v>
      </c>
      <c r="G40" s="26">
        <v>152392</v>
      </c>
      <c r="H40" s="27"/>
    </row>
    <row r="41" spans="1:8" x14ac:dyDescent="0.25">
      <c r="A41" s="25">
        <v>2016</v>
      </c>
      <c r="B41" s="25">
        <v>1</v>
      </c>
      <c r="C41" s="25" t="s">
        <v>41</v>
      </c>
      <c r="D41" s="25" t="s">
        <v>54</v>
      </c>
      <c r="F41" s="1" t="s">
        <v>69</v>
      </c>
      <c r="G41" s="26">
        <v>174816</v>
      </c>
      <c r="H41" s="27"/>
    </row>
    <row r="42" spans="1:8" x14ac:dyDescent="0.25">
      <c r="A42" s="25">
        <v>2016</v>
      </c>
      <c r="B42" s="25">
        <v>1</v>
      </c>
      <c r="C42" s="25" t="s">
        <v>41</v>
      </c>
      <c r="D42" s="25" t="s">
        <v>56</v>
      </c>
      <c r="F42" s="1" t="s">
        <v>69</v>
      </c>
      <c r="G42" s="26">
        <v>159142</v>
      </c>
      <c r="H42" s="27"/>
    </row>
    <row r="43" spans="1:8" x14ac:dyDescent="0.25">
      <c r="A43" s="25">
        <v>2016</v>
      </c>
      <c r="B43" s="25">
        <v>2</v>
      </c>
      <c r="C43" s="25" t="s">
        <v>41</v>
      </c>
      <c r="D43" s="25" t="s">
        <v>50</v>
      </c>
      <c r="F43" s="1" t="s">
        <v>68</v>
      </c>
      <c r="G43" s="26">
        <v>243515</v>
      </c>
      <c r="H43" s="27"/>
    </row>
    <row r="44" spans="1:8" x14ac:dyDescent="0.25">
      <c r="A44" s="25">
        <v>2016</v>
      </c>
      <c r="B44" s="25">
        <v>2</v>
      </c>
      <c r="C44" s="25" t="s">
        <v>41</v>
      </c>
      <c r="D44" s="25" t="s">
        <v>52</v>
      </c>
      <c r="F44" s="1" t="s">
        <v>68</v>
      </c>
      <c r="G44" s="26">
        <v>250877</v>
      </c>
      <c r="H44" s="27"/>
    </row>
    <row r="45" spans="1:8" x14ac:dyDescent="0.25">
      <c r="A45" s="25">
        <v>2016</v>
      </c>
      <c r="B45" s="25">
        <v>2</v>
      </c>
      <c r="C45" s="25" t="s">
        <v>41</v>
      </c>
      <c r="D45" s="25" t="s">
        <v>54</v>
      </c>
      <c r="F45" s="1" t="s">
        <v>69</v>
      </c>
      <c r="G45" s="26">
        <v>184650</v>
      </c>
      <c r="H45" s="27"/>
    </row>
    <row r="46" spans="1:8" x14ac:dyDescent="0.25">
      <c r="A46" s="25">
        <v>2016</v>
      </c>
      <c r="B46" s="25">
        <v>2</v>
      </c>
      <c r="C46" s="25" t="s">
        <v>41</v>
      </c>
      <c r="D46" s="25" t="s">
        <v>56</v>
      </c>
      <c r="F46" s="1" t="s">
        <v>69</v>
      </c>
      <c r="G46" s="26">
        <v>10250</v>
      </c>
      <c r="H46" s="27"/>
    </row>
    <row r="47" spans="1:8" x14ac:dyDescent="0.25">
      <c r="A47" s="25">
        <v>2016</v>
      </c>
      <c r="B47" s="25">
        <v>3</v>
      </c>
      <c r="C47" s="25" t="s">
        <v>41</v>
      </c>
      <c r="D47" s="25" t="s">
        <v>50</v>
      </c>
      <c r="F47" s="1" t="s">
        <v>68</v>
      </c>
      <c r="G47" s="26">
        <v>205885</v>
      </c>
      <c r="H47" s="27"/>
    </row>
    <row r="48" spans="1:8" x14ac:dyDescent="0.25">
      <c r="A48" s="25">
        <v>2016</v>
      </c>
      <c r="B48" s="25">
        <v>3</v>
      </c>
      <c r="C48" s="25" t="s">
        <v>41</v>
      </c>
      <c r="D48" s="25" t="s">
        <v>52</v>
      </c>
      <c r="F48" s="1" t="s">
        <v>68</v>
      </c>
      <c r="G48" s="26">
        <v>203900</v>
      </c>
      <c r="H48" s="27"/>
    </row>
    <row r="49" spans="1:8" x14ac:dyDescent="0.25">
      <c r="A49" s="25">
        <v>2016</v>
      </c>
      <c r="B49" s="25">
        <v>3</v>
      </c>
      <c r="C49" s="25" t="s">
        <v>41</v>
      </c>
      <c r="D49" s="25" t="s">
        <v>54</v>
      </c>
      <c r="F49" s="1" t="s">
        <v>69</v>
      </c>
      <c r="G49" s="26">
        <v>215756</v>
      </c>
      <c r="H49" s="27"/>
    </row>
    <row r="50" spans="1:8" x14ac:dyDescent="0.25">
      <c r="A50" s="25">
        <v>2016</v>
      </c>
      <c r="B50" s="25">
        <v>3</v>
      </c>
      <c r="C50" s="25" t="s">
        <v>41</v>
      </c>
      <c r="D50" s="25" t="s">
        <v>56</v>
      </c>
      <c r="F50" s="1" t="s">
        <v>69</v>
      </c>
      <c r="G50" s="26">
        <v>152460</v>
      </c>
      <c r="H50" s="27"/>
    </row>
    <row r="51" spans="1:8" x14ac:dyDescent="0.25">
      <c r="A51" s="25">
        <v>2016</v>
      </c>
      <c r="B51" s="25">
        <v>4</v>
      </c>
      <c r="C51" s="25" t="s">
        <v>41</v>
      </c>
      <c r="D51" s="25" t="s">
        <v>50</v>
      </c>
      <c r="F51" s="1" t="s">
        <v>68</v>
      </c>
      <c r="G51" s="26">
        <v>255390</v>
      </c>
      <c r="H51" s="27"/>
    </row>
    <row r="52" spans="1:8" x14ac:dyDescent="0.25">
      <c r="A52" s="25">
        <v>2016</v>
      </c>
      <c r="B52" s="25">
        <v>4</v>
      </c>
      <c r="C52" s="25" t="s">
        <v>41</v>
      </c>
      <c r="D52" s="25" t="s">
        <v>52</v>
      </c>
      <c r="F52" s="1" t="s">
        <v>68</v>
      </c>
      <c r="G52" s="26">
        <v>225500</v>
      </c>
      <c r="H52" s="27"/>
    </row>
    <row r="53" spans="1:8" x14ac:dyDescent="0.25">
      <c r="A53" s="25">
        <v>2016</v>
      </c>
      <c r="B53" s="25">
        <v>4</v>
      </c>
      <c r="C53" s="25" t="s">
        <v>41</v>
      </c>
      <c r="D53" s="25" t="s">
        <v>54</v>
      </c>
      <c r="F53" s="1" t="s">
        <v>69</v>
      </c>
      <c r="G53" s="26">
        <v>252800</v>
      </c>
      <c r="H53" s="27"/>
    </row>
    <row r="54" spans="1:8" x14ac:dyDescent="0.25">
      <c r="A54" s="25">
        <v>2016</v>
      </c>
      <c r="B54" s="25">
        <v>4</v>
      </c>
      <c r="C54" s="25" t="s">
        <v>41</v>
      </c>
      <c r="D54" s="25" t="s">
        <v>56</v>
      </c>
      <c r="F54" s="1" t="s">
        <v>69</v>
      </c>
      <c r="G54" s="26">
        <v>155235</v>
      </c>
      <c r="H54" s="27"/>
    </row>
    <row r="55" spans="1:8" x14ac:dyDescent="0.25">
      <c r="A55" s="25">
        <v>2017</v>
      </c>
      <c r="B55" s="25">
        <v>1</v>
      </c>
      <c r="C55" s="25" t="s">
        <v>41</v>
      </c>
      <c r="D55" s="25" t="s">
        <v>50</v>
      </c>
      <c r="F55" s="1" t="s">
        <v>68</v>
      </c>
      <c r="G55" s="26">
        <v>265115</v>
      </c>
      <c r="H55" s="27"/>
    </row>
    <row r="56" spans="1:8" x14ac:dyDescent="0.25">
      <c r="A56" s="25">
        <v>2017</v>
      </c>
      <c r="B56" s="25">
        <v>1</v>
      </c>
      <c r="C56" s="25" t="s">
        <v>41</v>
      </c>
      <c r="D56" s="25" t="s">
        <v>52</v>
      </c>
      <c r="F56" s="1" t="s">
        <v>68</v>
      </c>
      <c r="G56" s="26">
        <v>198750</v>
      </c>
      <c r="H56" s="27"/>
    </row>
    <row r="57" spans="1:8" x14ac:dyDescent="0.25">
      <c r="A57" s="25">
        <v>2017</v>
      </c>
      <c r="B57" s="25">
        <v>1</v>
      </c>
      <c r="C57" s="25" t="s">
        <v>41</v>
      </c>
      <c r="D57" s="25" t="s">
        <v>54</v>
      </c>
      <c r="F57" s="1" t="s">
        <v>69</v>
      </c>
      <c r="G57" s="26">
        <v>191671</v>
      </c>
      <c r="H57" s="27"/>
    </row>
    <row r="58" spans="1:8" x14ac:dyDescent="0.25">
      <c r="A58" s="25">
        <v>2017</v>
      </c>
      <c r="B58" s="25">
        <v>1</v>
      </c>
      <c r="C58" s="25" t="s">
        <v>41</v>
      </c>
      <c r="D58" s="25" t="s">
        <v>56</v>
      </c>
      <c r="F58" s="1" t="s">
        <v>69</v>
      </c>
      <c r="G58" s="26">
        <v>195075</v>
      </c>
      <c r="H58" s="27"/>
    </row>
    <row r="59" spans="1:8" x14ac:dyDescent="0.25">
      <c r="A59" s="25">
        <v>2017</v>
      </c>
      <c r="B59" s="25">
        <v>2</v>
      </c>
      <c r="C59" s="25" t="s">
        <v>41</v>
      </c>
      <c r="D59" s="25" t="s">
        <v>50</v>
      </c>
      <c r="F59" s="1" t="s">
        <v>68</v>
      </c>
      <c r="G59" s="26">
        <v>301500</v>
      </c>
      <c r="H59" s="27"/>
    </row>
    <row r="60" spans="1:8" x14ac:dyDescent="0.25">
      <c r="A60" s="25">
        <v>2012</v>
      </c>
      <c r="B60" s="25">
        <v>4</v>
      </c>
      <c r="C60" s="25" t="s">
        <v>41</v>
      </c>
      <c r="D60" s="25" t="s">
        <v>52</v>
      </c>
      <c r="F60" s="1" t="s">
        <v>70</v>
      </c>
      <c r="G60" s="26">
        <v>285900</v>
      </c>
      <c r="H60" s="27"/>
    </row>
    <row r="61" spans="1:8" x14ac:dyDescent="0.25">
      <c r="A61" s="25">
        <v>2017</v>
      </c>
      <c r="B61" s="25">
        <v>2</v>
      </c>
      <c r="C61" s="25" t="s">
        <v>41</v>
      </c>
      <c r="D61" s="25" t="s">
        <v>52</v>
      </c>
      <c r="F61" s="1" t="s">
        <v>68</v>
      </c>
      <c r="G61" s="26">
        <v>235954</v>
      </c>
      <c r="H61" s="27"/>
    </row>
    <row r="62" spans="1:8" x14ac:dyDescent="0.25">
      <c r="A62" s="25">
        <v>2017</v>
      </c>
      <c r="B62" s="25">
        <v>2</v>
      </c>
      <c r="C62" s="25" t="s">
        <v>41</v>
      </c>
      <c r="D62" s="25" t="s">
        <v>54</v>
      </c>
      <c r="F62" s="1" t="s">
        <v>69</v>
      </c>
      <c r="G62" s="26">
        <v>275369</v>
      </c>
      <c r="H62" s="27"/>
    </row>
    <row r="63" spans="1:8" x14ac:dyDescent="0.25">
      <c r="A63" s="25">
        <v>2017</v>
      </c>
      <c r="B63" s="25">
        <v>2</v>
      </c>
      <c r="C63" s="25" t="s">
        <v>41</v>
      </c>
      <c r="D63" s="25" t="s">
        <v>56</v>
      </c>
      <c r="F63" s="1" t="s">
        <v>69</v>
      </c>
      <c r="G63" s="26">
        <v>256734</v>
      </c>
      <c r="H63" s="27"/>
    </row>
    <row r="64" spans="1:8" x14ac:dyDescent="0.25">
      <c r="A64" s="25">
        <v>2016</v>
      </c>
      <c r="B64" s="25">
        <v>1</v>
      </c>
      <c r="C64" s="25" t="s">
        <v>45</v>
      </c>
      <c r="D64" s="25" t="s">
        <v>50</v>
      </c>
      <c r="F64" s="1" t="s">
        <v>71</v>
      </c>
      <c r="G64" s="26">
        <v>227617</v>
      </c>
      <c r="H64" s="27"/>
    </row>
    <row r="65" spans="1:8" x14ac:dyDescent="0.25">
      <c r="A65" s="25">
        <v>2016</v>
      </c>
      <c r="B65" s="25">
        <v>1</v>
      </c>
      <c r="C65" s="25" t="s">
        <v>45</v>
      </c>
      <c r="D65" s="25" t="s">
        <v>52</v>
      </c>
      <c r="F65" s="1" t="s">
        <v>71</v>
      </c>
      <c r="G65" s="26">
        <v>214833</v>
      </c>
      <c r="H65" s="27"/>
    </row>
    <row r="66" spans="1:8" x14ac:dyDescent="0.25">
      <c r="A66" s="25">
        <v>2016</v>
      </c>
      <c r="B66" s="25">
        <v>1</v>
      </c>
      <c r="C66" s="25" t="s">
        <v>45</v>
      </c>
      <c r="D66" s="25" t="s">
        <v>54</v>
      </c>
      <c r="F66" s="1" t="s">
        <v>72</v>
      </c>
      <c r="G66" s="26">
        <v>181500</v>
      </c>
      <c r="H66" s="27"/>
    </row>
    <row r="67" spans="1:8" x14ac:dyDescent="0.25">
      <c r="A67" s="25">
        <v>2016</v>
      </c>
      <c r="B67" s="25">
        <v>1</v>
      </c>
      <c r="C67" s="25" t="s">
        <v>45</v>
      </c>
      <c r="D67" s="25" t="s">
        <v>56</v>
      </c>
      <c r="F67" s="1" t="s">
        <v>72</v>
      </c>
      <c r="G67" s="26">
        <v>149971</v>
      </c>
      <c r="H67" s="27"/>
    </row>
    <row r="68" spans="1:8" x14ac:dyDescent="0.25">
      <c r="A68" s="25">
        <v>2016</v>
      </c>
      <c r="B68" s="25">
        <v>2</v>
      </c>
      <c r="C68" s="25" t="s">
        <v>45</v>
      </c>
      <c r="D68" s="25" t="s">
        <v>50</v>
      </c>
      <c r="F68" s="1" t="s">
        <v>71</v>
      </c>
      <c r="G68" s="26">
        <v>274885</v>
      </c>
      <c r="H68" s="27"/>
    </row>
    <row r="69" spans="1:8" x14ac:dyDescent="0.25">
      <c r="A69" s="25">
        <v>2016</v>
      </c>
      <c r="B69" s="25">
        <v>2</v>
      </c>
      <c r="C69" s="25" t="s">
        <v>45</v>
      </c>
      <c r="D69" s="25" t="s">
        <v>52</v>
      </c>
      <c r="F69" s="1" t="s">
        <v>71</v>
      </c>
      <c r="G69" s="26">
        <v>279016</v>
      </c>
      <c r="H69" s="27"/>
    </row>
    <row r="70" spans="1:8" x14ac:dyDescent="0.25">
      <c r="A70" s="25">
        <v>2016</v>
      </c>
      <c r="B70" s="25">
        <v>2</v>
      </c>
      <c r="C70" s="25" t="s">
        <v>45</v>
      </c>
      <c r="D70" s="25" t="s">
        <v>54</v>
      </c>
      <c r="F70" s="1" t="s">
        <v>72</v>
      </c>
      <c r="G70" s="26">
        <v>204130</v>
      </c>
      <c r="H70" s="27"/>
    </row>
    <row r="71" spans="1:8" x14ac:dyDescent="0.25">
      <c r="A71" s="25">
        <v>2016</v>
      </c>
      <c r="B71" s="25">
        <v>2</v>
      </c>
      <c r="C71" s="25" t="s">
        <v>45</v>
      </c>
      <c r="D71" s="25" t="s">
        <v>56</v>
      </c>
      <c r="F71" s="1" t="s">
        <v>72</v>
      </c>
      <c r="G71" s="26">
        <v>125075</v>
      </c>
      <c r="H71" s="27"/>
    </row>
    <row r="72" spans="1:8" x14ac:dyDescent="0.25">
      <c r="A72" s="25">
        <v>2016</v>
      </c>
      <c r="B72" s="25">
        <v>3</v>
      </c>
      <c r="C72" s="25" t="s">
        <v>45</v>
      </c>
      <c r="D72" s="25" t="s">
        <v>50</v>
      </c>
      <c r="F72" s="1" t="s">
        <v>71</v>
      </c>
      <c r="G72" s="26">
        <v>327122</v>
      </c>
      <c r="H72" s="27"/>
    </row>
    <row r="73" spans="1:8" x14ac:dyDescent="0.25">
      <c r="A73" s="25">
        <v>2016</v>
      </c>
      <c r="B73" s="25">
        <v>3</v>
      </c>
      <c r="C73" s="25" t="s">
        <v>45</v>
      </c>
      <c r="D73" s="25" t="s">
        <v>52</v>
      </c>
      <c r="F73" s="1" t="s">
        <v>71</v>
      </c>
      <c r="G73" s="26">
        <v>345550</v>
      </c>
      <c r="H73" s="27"/>
    </row>
    <row r="74" spans="1:8" x14ac:dyDescent="0.25">
      <c r="A74" s="25">
        <v>2016</v>
      </c>
      <c r="B74" s="25">
        <v>3</v>
      </c>
      <c r="C74" s="25" t="s">
        <v>45</v>
      </c>
      <c r="D74" s="25" t="s">
        <v>54</v>
      </c>
      <c r="F74" s="1" t="s">
        <v>72</v>
      </c>
      <c r="G74" s="26">
        <v>205990</v>
      </c>
      <c r="H74" s="27"/>
    </row>
    <row r="75" spans="1:8" x14ac:dyDescent="0.25">
      <c r="A75" s="25">
        <v>2016</v>
      </c>
      <c r="B75" s="25">
        <v>3</v>
      </c>
      <c r="C75" s="25" t="s">
        <v>45</v>
      </c>
      <c r="D75" s="25" t="s">
        <v>56</v>
      </c>
      <c r="F75" s="1" t="s">
        <v>72</v>
      </c>
      <c r="G75" s="26">
        <v>170321</v>
      </c>
      <c r="H75" s="27"/>
    </row>
    <row r="76" spans="1:8" x14ac:dyDescent="0.25">
      <c r="A76" s="25">
        <v>2016</v>
      </c>
      <c r="B76" s="25">
        <v>4</v>
      </c>
      <c r="C76" s="25" t="s">
        <v>45</v>
      </c>
      <c r="D76" s="25" t="s">
        <v>50</v>
      </c>
      <c r="F76" s="1" t="s">
        <v>71</v>
      </c>
      <c r="G76" s="26">
        <v>303020</v>
      </c>
      <c r="H76" s="27"/>
    </row>
    <row r="77" spans="1:8" x14ac:dyDescent="0.25">
      <c r="A77" s="25">
        <v>2016</v>
      </c>
      <c r="B77" s="25">
        <v>4</v>
      </c>
      <c r="C77" s="25" t="s">
        <v>45</v>
      </c>
      <c r="D77" s="25" t="s">
        <v>52</v>
      </c>
      <c r="F77" s="1" t="s">
        <v>71</v>
      </c>
      <c r="G77" s="26">
        <v>395645</v>
      </c>
      <c r="H77" s="27"/>
    </row>
    <row r="78" spans="1:8" x14ac:dyDescent="0.25">
      <c r="A78" s="25">
        <v>2016</v>
      </c>
      <c r="B78" s="25">
        <v>4</v>
      </c>
      <c r="C78" s="25" t="s">
        <v>45</v>
      </c>
      <c r="D78" s="25" t="s">
        <v>54</v>
      </c>
      <c r="F78" s="1" t="s">
        <v>72</v>
      </c>
      <c r="G78" s="26">
        <v>257140</v>
      </c>
      <c r="H78" s="27"/>
    </row>
    <row r="79" spans="1:8" x14ac:dyDescent="0.25">
      <c r="A79" s="25">
        <v>2016</v>
      </c>
      <c r="B79" s="25">
        <v>4</v>
      </c>
      <c r="C79" s="25" t="s">
        <v>45</v>
      </c>
      <c r="D79" s="25" t="s">
        <v>56</v>
      </c>
      <c r="F79" s="1" t="s">
        <v>72</v>
      </c>
      <c r="G79" s="26">
        <v>149080</v>
      </c>
      <c r="H79" s="27"/>
    </row>
    <row r="80" spans="1:8" x14ac:dyDescent="0.25">
      <c r="A80" s="25">
        <v>2017</v>
      </c>
      <c r="B80" s="25">
        <v>1</v>
      </c>
      <c r="C80" s="25" t="s">
        <v>45</v>
      </c>
      <c r="D80" s="25" t="s">
        <v>50</v>
      </c>
      <c r="F80" s="1" t="s">
        <v>71</v>
      </c>
      <c r="G80" s="26">
        <v>215400</v>
      </c>
      <c r="H80" s="27"/>
    </row>
    <row r="81" spans="1:8" x14ac:dyDescent="0.25">
      <c r="A81" s="25">
        <v>2017</v>
      </c>
      <c r="B81" s="25">
        <v>1</v>
      </c>
      <c r="C81" s="25" t="s">
        <v>45</v>
      </c>
      <c r="D81" s="25" t="s">
        <v>52</v>
      </c>
      <c r="F81" s="1" t="s">
        <v>71</v>
      </c>
      <c r="G81" s="26">
        <v>307600</v>
      </c>
      <c r="H81" s="27"/>
    </row>
    <row r="82" spans="1:8" x14ac:dyDescent="0.25">
      <c r="A82" s="25">
        <v>2017</v>
      </c>
      <c r="B82" s="25">
        <v>1</v>
      </c>
      <c r="C82" s="25" t="s">
        <v>45</v>
      </c>
      <c r="D82" s="25" t="s">
        <v>54</v>
      </c>
      <c r="F82" s="1" t="s">
        <v>72</v>
      </c>
      <c r="G82" s="26">
        <v>196500</v>
      </c>
      <c r="H82" s="27"/>
    </row>
    <row r="83" spans="1:8" x14ac:dyDescent="0.25">
      <c r="A83" s="25">
        <v>2017</v>
      </c>
      <c r="B83" s="25">
        <v>1</v>
      </c>
      <c r="C83" s="25" t="s">
        <v>45</v>
      </c>
      <c r="D83" s="25" t="s">
        <v>56</v>
      </c>
      <c r="F83" s="1" t="s">
        <v>72</v>
      </c>
      <c r="G83" s="26">
        <v>189040</v>
      </c>
      <c r="H83" s="27"/>
    </row>
    <row r="84" spans="1:8" x14ac:dyDescent="0.25">
      <c r="A84" s="25">
        <v>2017</v>
      </c>
      <c r="B84" s="25">
        <v>2</v>
      </c>
      <c r="C84" s="25" t="s">
        <v>45</v>
      </c>
      <c r="D84" s="25" t="s">
        <v>50</v>
      </c>
      <c r="F84" s="1" t="s">
        <v>71</v>
      </c>
      <c r="G84" s="26">
        <v>275468</v>
      </c>
      <c r="H84" s="27"/>
    </row>
    <row r="85" spans="1:8" x14ac:dyDescent="0.25">
      <c r="A85" s="25">
        <v>2017</v>
      </c>
      <c r="B85" s="25">
        <v>2</v>
      </c>
      <c r="C85" s="25" t="s">
        <v>45</v>
      </c>
      <c r="D85" s="25" t="s">
        <v>52</v>
      </c>
      <c r="F85" s="1" t="s">
        <v>71</v>
      </c>
      <c r="G85" s="26">
        <v>304700</v>
      </c>
      <c r="H85" s="27"/>
    </row>
    <row r="86" spans="1:8" x14ac:dyDescent="0.25">
      <c r="A86" s="25">
        <v>2017</v>
      </c>
      <c r="B86" s="25">
        <v>2</v>
      </c>
      <c r="C86" s="25" t="s">
        <v>45</v>
      </c>
      <c r="D86" s="25" t="s">
        <v>54</v>
      </c>
      <c r="F86" s="1" t="s">
        <v>72</v>
      </c>
      <c r="G86" s="26">
        <v>277355</v>
      </c>
      <c r="H86" s="27"/>
    </row>
    <row r="87" spans="1:8" x14ac:dyDescent="0.25">
      <c r="A87" s="25">
        <v>2017</v>
      </c>
      <c r="B87" s="25">
        <v>2</v>
      </c>
      <c r="C87" s="25" t="s">
        <v>45</v>
      </c>
      <c r="D87" s="25" t="s">
        <v>56</v>
      </c>
      <c r="F87" s="1" t="s">
        <v>72</v>
      </c>
      <c r="G87" s="26">
        <v>173256</v>
      </c>
      <c r="H87" s="27"/>
    </row>
    <row r="88" spans="1:8" x14ac:dyDescent="0.25">
      <c r="A88" s="25">
        <v>2016</v>
      </c>
      <c r="B88" s="25">
        <v>1</v>
      </c>
      <c r="C88" s="25" t="s">
        <v>47</v>
      </c>
      <c r="D88" s="25" t="s">
        <v>50</v>
      </c>
      <c r="F88" s="1" t="s">
        <v>73</v>
      </c>
      <c r="G88" s="26">
        <v>501799</v>
      </c>
      <c r="H88" s="27"/>
    </row>
    <row r="89" spans="1:8" x14ac:dyDescent="0.25">
      <c r="A89" s="25">
        <v>2016</v>
      </c>
      <c r="B89" s="25">
        <v>1</v>
      </c>
      <c r="C89" s="25" t="s">
        <v>47</v>
      </c>
      <c r="D89" s="25" t="s">
        <v>52</v>
      </c>
      <c r="F89" s="1" t="s">
        <v>74</v>
      </c>
      <c r="G89" s="26">
        <v>476425</v>
      </c>
      <c r="H89" s="27"/>
    </row>
    <row r="90" spans="1:8" x14ac:dyDescent="0.25">
      <c r="A90" s="25">
        <v>2016</v>
      </c>
      <c r="B90" s="25">
        <v>1</v>
      </c>
      <c r="C90" s="25" t="s">
        <v>47</v>
      </c>
      <c r="D90" s="25" t="s">
        <v>54</v>
      </c>
      <c r="F90" s="1" t="s">
        <v>75</v>
      </c>
      <c r="G90" s="26">
        <v>549781</v>
      </c>
      <c r="H90" s="27"/>
    </row>
    <row r="91" spans="1:8" x14ac:dyDescent="0.25">
      <c r="A91" s="25">
        <v>2016</v>
      </c>
      <c r="B91" s="25">
        <v>1</v>
      </c>
      <c r="C91" s="25" t="s">
        <v>47</v>
      </c>
      <c r="D91" s="25" t="s">
        <v>56</v>
      </c>
      <c r="F91" s="1" t="s">
        <v>76</v>
      </c>
      <c r="G91" s="26">
        <v>503975</v>
      </c>
      <c r="H91" s="27"/>
    </row>
    <row r="92" spans="1:8" x14ac:dyDescent="0.25">
      <c r="A92" s="25">
        <v>2016</v>
      </c>
      <c r="B92" s="25">
        <v>2</v>
      </c>
      <c r="C92" s="25" t="s">
        <v>47</v>
      </c>
      <c r="D92" s="25" t="s">
        <v>50</v>
      </c>
      <c r="F92" s="1" t="s">
        <v>73</v>
      </c>
      <c r="G92" s="26">
        <v>557625</v>
      </c>
      <c r="H92" s="27"/>
    </row>
    <row r="93" spans="1:8" x14ac:dyDescent="0.25">
      <c r="A93" s="25">
        <v>2016</v>
      </c>
      <c r="B93" s="25">
        <v>2</v>
      </c>
      <c r="C93" s="25" t="s">
        <v>47</v>
      </c>
      <c r="D93" s="25" t="s">
        <v>52</v>
      </c>
      <c r="F93" s="1" t="s">
        <v>74</v>
      </c>
      <c r="G93" s="26">
        <v>426816</v>
      </c>
      <c r="H93" s="27"/>
    </row>
    <row r="94" spans="1:8" x14ac:dyDescent="0.25">
      <c r="A94" s="25">
        <v>2016</v>
      </c>
      <c r="B94" s="25">
        <v>2</v>
      </c>
      <c r="C94" s="25" t="s">
        <v>47</v>
      </c>
      <c r="D94" s="25" t="s">
        <v>54</v>
      </c>
      <c r="F94" s="1" t="s">
        <v>75</v>
      </c>
      <c r="G94" s="26">
        <v>575499</v>
      </c>
      <c r="H94" s="27"/>
    </row>
    <row r="95" spans="1:8" x14ac:dyDescent="0.25">
      <c r="A95" s="25">
        <v>2016</v>
      </c>
      <c r="B95" s="25">
        <v>2</v>
      </c>
      <c r="C95" s="25" t="s">
        <v>47</v>
      </c>
      <c r="D95" s="25" t="s">
        <v>56</v>
      </c>
      <c r="F95" s="1" t="s">
        <v>76</v>
      </c>
      <c r="G95" s="26">
        <v>551600</v>
      </c>
      <c r="H95" s="27"/>
    </row>
    <row r="96" spans="1:8" x14ac:dyDescent="0.25">
      <c r="A96" s="25">
        <v>2016</v>
      </c>
      <c r="B96" s="25">
        <v>3</v>
      </c>
      <c r="C96" s="25" t="s">
        <v>47</v>
      </c>
      <c r="D96" s="25" t="s">
        <v>50</v>
      </c>
      <c r="F96" s="1" t="s">
        <v>73</v>
      </c>
      <c r="G96" s="26">
        <v>425358</v>
      </c>
      <c r="H96" s="27"/>
    </row>
    <row r="97" spans="1:8" x14ac:dyDescent="0.25">
      <c r="A97" s="25">
        <v>2016</v>
      </c>
      <c r="B97" s="25">
        <v>3</v>
      </c>
      <c r="C97" s="25" t="s">
        <v>47</v>
      </c>
      <c r="D97" s="25" t="s">
        <v>52</v>
      </c>
      <c r="F97" s="1" t="s">
        <v>74</v>
      </c>
      <c r="G97" s="26">
        <v>553065</v>
      </c>
      <c r="H97" s="27"/>
    </row>
    <row r="98" spans="1:8" x14ac:dyDescent="0.25">
      <c r="A98" s="25">
        <v>2016</v>
      </c>
      <c r="B98" s="25">
        <v>3</v>
      </c>
      <c r="C98" s="25" t="s">
        <v>47</v>
      </c>
      <c r="D98" s="25" t="s">
        <v>54</v>
      </c>
      <c r="F98" s="1" t="s">
        <v>75</v>
      </c>
      <c r="G98" s="26">
        <v>410255</v>
      </c>
      <c r="H98" s="27"/>
    </row>
    <row r="99" spans="1:8" x14ac:dyDescent="0.25">
      <c r="A99" s="25">
        <v>2016</v>
      </c>
      <c r="B99" s="25">
        <v>3</v>
      </c>
      <c r="C99" s="25" t="s">
        <v>47</v>
      </c>
      <c r="D99" s="25" t="s">
        <v>56</v>
      </c>
      <c r="F99" s="1" t="s">
        <v>76</v>
      </c>
      <c r="G99" s="26">
        <v>645833</v>
      </c>
      <c r="H99" s="27"/>
    </row>
    <row r="100" spans="1:8" x14ac:dyDescent="0.25">
      <c r="A100" s="25">
        <v>2016</v>
      </c>
      <c r="B100" s="25">
        <v>4</v>
      </c>
      <c r="C100" s="25" t="s">
        <v>47</v>
      </c>
      <c r="D100" s="25" t="s">
        <v>50</v>
      </c>
      <c r="F100" s="1" t="s">
        <v>73</v>
      </c>
      <c r="G100" s="26">
        <v>625370</v>
      </c>
      <c r="H100" s="27"/>
    </row>
    <row r="101" spans="1:8" x14ac:dyDescent="0.25">
      <c r="A101" s="25">
        <v>2016</v>
      </c>
      <c r="B101" s="25">
        <v>4</v>
      </c>
      <c r="C101" s="25" t="s">
        <v>47</v>
      </c>
      <c r="D101" s="25" t="s">
        <v>52</v>
      </c>
      <c r="F101" s="1" t="s">
        <v>74</v>
      </c>
      <c r="G101" s="26">
        <v>581900</v>
      </c>
      <c r="H101" s="27"/>
    </row>
    <row r="102" spans="1:8" x14ac:dyDescent="0.25">
      <c r="A102" s="25">
        <v>2016</v>
      </c>
      <c r="B102" s="25">
        <v>4</v>
      </c>
      <c r="C102" s="25" t="s">
        <v>47</v>
      </c>
      <c r="D102" s="25" t="s">
        <v>54</v>
      </c>
      <c r="F102" s="1" t="s">
        <v>75</v>
      </c>
      <c r="G102" s="26">
        <v>317238</v>
      </c>
      <c r="H102" s="27"/>
    </row>
    <row r="103" spans="1:8" x14ac:dyDescent="0.25">
      <c r="A103" s="25">
        <v>2016</v>
      </c>
      <c r="B103" s="25">
        <v>4</v>
      </c>
      <c r="C103" s="25" t="s">
        <v>47</v>
      </c>
      <c r="D103" s="25" t="s">
        <v>56</v>
      </c>
      <c r="F103" s="1" t="s">
        <v>76</v>
      </c>
      <c r="G103" s="26">
        <v>604750</v>
      </c>
      <c r="H103" s="27"/>
    </row>
    <row r="104" spans="1:8" x14ac:dyDescent="0.25">
      <c r="A104" s="25">
        <v>2017</v>
      </c>
      <c r="B104" s="25">
        <v>1</v>
      </c>
      <c r="C104" s="25" t="s">
        <v>47</v>
      </c>
      <c r="D104" s="25" t="s">
        <v>50</v>
      </c>
      <c r="F104" s="1" t="s">
        <v>73</v>
      </c>
      <c r="G104" s="26">
        <v>675900</v>
      </c>
      <c r="H104" s="27"/>
    </row>
    <row r="105" spans="1:8" x14ac:dyDescent="0.25">
      <c r="A105" s="25">
        <v>2017</v>
      </c>
      <c r="B105" s="25">
        <v>1</v>
      </c>
      <c r="C105" s="25" t="s">
        <v>47</v>
      </c>
      <c r="D105" s="25" t="s">
        <v>52</v>
      </c>
      <c r="F105" s="1" t="s">
        <v>74</v>
      </c>
      <c r="G105" s="26">
        <v>660250</v>
      </c>
      <c r="H105" s="27"/>
    </row>
    <row r="106" spans="1:8" x14ac:dyDescent="0.25">
      <c r="A106" s="25">
        <v>2017</v>
      </c>
      <c r="B106" s="25">
        <v>1</v>
      </c>
      <c r="C106" s="25" t="s">
        <v>47</v>
      </c>
      <c r="D106" s="25" t="s">
        <v>54</v>
      </c>
      <c r="F106" s="1" t="s">
        <v>75</v>
      </c>
      <c r="G106" s="26">
        <v>425163</v>
      </c>
      <c r="H106" s="27"/>
    </row>
    <row r="107" spans="1:8" x14ac:dyDescent="0.25">
      <c r="A107" s="25">
        <v>2017</v>
      </c>
      <c r="B107" s="25">
        <v>1</v>
      </c>
      <c r="C107" s="25" t="s">
        <v>47</v>
      </c>
      <c r="D107" s="25" t="s">
        <v>56</v>
      </c>
      <c r="F107" s="1" t="s">
        <v>76</v>
      </c>
      <c r="G107" s="26">
        <v>614769</v>
      </c>
      <c r="H107" s="27"/>
    </row>
    <row r="108" spans="1:8" x14ac:dyDescent="0.25">
      <c r="A108" s="25">
        <v>2017</v>
      </c>
      <c r="B108" s="25">
        <v>2</v>
      </c>
      <c r="C108" s="25" t="s">
        <v>47</v>
      </c>
      <c r="D108" s="25" t="s">
        <v>50</v>
      </c>
      <c r="F108" s="1" t="s">
        <v>73</v>
      </c>
      <c r="G108" s="26">
        <v>608750</v>
      </c>
      <c r="H108" s="27"/>
    </row>
    <row r="109" spans="1:8" x14ac:dyDescent="0.25">
      <c r="A109" s="25">
        <v>2017</v>
      </c>
      <c r="B109" s="25">
        <v>2</v>
      </c>
      <c r="C109" s="25" t="s">
        <v>47</v>
      </c>
      <c r="D109" s="25" t="s">
        <v>52</v>
      </c>
      <c r="F109" s="1" t="s">
        <v>74</v>
      </c>
      <c r="G109" s="26">
        <v>745231</v>
      </c>
      <c r="H109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5C03-2B85-47F0-800D-79B6CCDF6562}">
  <dimension ref="A1:G9"/>
  <sheetViews>
    <sheetView workbookViewId="0"/>
  </sheetViews>
  <sheetFormatPr defaultRowHeight="12.75" x14ac:dyDescent="0.2"/>
  <sheetData>
    <row r="1" spans="1:7" ht="23.25" x14ac:dyDescent="0.35">
      <c r="A1" s="63" t="s">
        <v>110</v>
      </c>
      <c r="B1" s="64"/>
      <c r="C1" s="64"/>
      <c r="D1" s="64"/>
      <c r="E1" s="64"/>
      <c r="F1" s="65"/>
      <c r="G1" s="64"/>
    </row>
    <row r="2" spans="1:7" ht="18.75" x14ac:dyDescent="0.3">
      <c r="A2" s="66" t="s">
        <v>111</v>
      </c>
      <c r="B2" s="64"/>
      <c r="C2" s="64"/>
      <c r="D2" s="64"/>
      <c r="E2" s="64"/>
      <c r="F2" s="65"/>
      <c r="G2" s="64"/>
    </row>
    <row r="3" spans="1:7" ht="15.75" x14ac:dyDescent="0.25">
      <c r="A3" s="67"/>
      <c r="B3" s="67"/>
      <c r="C3" s="67"/>
      <c r="D3" s="67"/>
      <c r="E3" s="67"/>
      <c r="F3" s="67"/>
      <c r="G3" s="67"/>
    </row>
    <row r="4" spans="1:7" ht="15.75" x14ac:dyDescent="0.25">
      <c r="A4" s="67"/>
      <c r="B4" s="68"/>
      <c r="C4" s="69" t="s">
        <v>41</v>
      </c>
      <c r="D4" s="69" t="s">
        <v>43</v>
      </c>
      <c r="E4" s="69" t="s">
        <v>45</v>
      </c>
      <c r="F4" s="69" t="s">
        <v>47</v>
      </c>
      <c r="G4" s="67"/>
    </row>
    <row r="5" spans="1:7" ht="15.75" x14ac:dyDescent="0.25">
      <c r="A5" s="67"/>
      <c r="B5" s="70">
        <v>0</v>
      </c>
      <c r="C5" s="71">
        <v>2.5000000000000001E-2</v>
      </c>
      <c r="D5" s="71">
        <v>2.2499999999999999E-2</v>
      </c>
      <c r="E5" s="71">
        <v>0.02</v>
      </c>
      <c r="F5" s="71">
        <v>2.5000000000000001E-2</v>
      </c>
      <c r="G5" s="67"/>
    </row>
    <row r="6" spans="1:7" ht="15.75" x14ac:dyDescent="0.25">
      <c r="A6" s="67"/>
      <c r="B6" s="72">
        <v>250000</v>
      </c>
      <c r="C6" s="71">
        <v>0.03</v>
      </c>
      <c r="D6" s="71">
        <v>2.75E-2</v>
      </c>
      <c r="E6" s="71">
        <v>2.5000000000000001E-2</v>
      </c>
      <c r="F6" s="71">
        <v>2.5000000000000001E-2</v>
      </c>
      <c r="G6" s="67"/>
    </row>
    <row r="7" spans="1:7" ht="15.75" x14ac:dyDescent="0.25">
      <c r="A7" s="67"/>
      <c r="B7" s="72">
        <v>350000</v>
      </c>
      <c r="C7" s="71">
        <v>3.5000000000000003E-2</v>
      </c>
      <c r="D7" s="71">
        <v>3.2500000000000001E-2</v>
      </c>
      <c r="E7" s="71">
        <v>0.03</v>
      </c>
      <c r="F7" s="71">
        <v>2.5000000000000001E-2</v>
      </c>
      <c r="G7" s="67"/>
    </row>
    <row r="8" spans="1:7" ht="15.75" x14ac:dyDescent="0.25">
      <c r="A8" s="67"/>
      <c r="B8" s="72">
        <v>500000</v>
      </c>
      <c r="C8" s="71">
        <v>3.5000000000000003E-2</v>
      </c>
      <c r="D8" s="71">
        <v>3.2500000000000001E-2</v>
      </c>
      <c r="E8" s="71">
        <v>0.03</v>
      </c>
      <c r="F8" s="71">
        <v>0.03</v>
      </c>
      <c r="G8" s="67"/>
    </row>
    <row r="9" spans="1:7" ht="15.75" x14ac:dyDescent="0.25">
      <c r="A9" s="67"/>
      <c r="B9" s="72">
        <v>700000</v>
      </c>
      <c r="C9" s="71">
        <v>3.5000000000000003E-2</v>
      </c>
      <c r="D9" s="71">
        <v>3.2500000000000001E-2</v>
      </c>
      <c r="E9" s="71">
        <v>0.03</v>
      </c>
      <c r="F9" s="71">
        <v>3.5000000000000003E-2</v>
      </c>
      <c r="G9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BC78-9FA2-42BE-AB27-B3A68700FA40}">
  <dimension ref="A1:B11"/>
  <sheetViews>
    <sheetView workbookViewId="0"/>
  </sheetViews>
  <sheetFormatPr defaultRowHeight="12.75" x14ac:dyDescent="0.2"/>
  <cols>
    <col min="1" max="1" width="41.140625" customWidth="1"/>
    <col min="2" max="2" width="16.7109375" customWidth="1"/>
  </cols>
  <sheetData>
    <row r="1" spans="1:2" ht="20.25" thickBot="1" x14ac:dyDescent="0.35">
      <c r="A1" s="33" t="s">
        <v>78</v>
      </c>
      <c r="B1" s="33"/>
    </row>
    <row r="2" spans="1:2" ht="15.75" thickTop="1" x14ac:dyDescent="0.25">
      <c r="A2" s="34" t="s">
        <v>79</v>
      </c>
      <c r="B2" s="34"/>
    </row>
    <row r="3" spans="1:2" ht="15" x14ac:dyDescent="0.25">
      <c r="A3" s="35" t="s">
        <v>80</v>
      </c>
      <c r="B3" s="35"/>
    </row>
    <row r="4" spans="1:2" ht="15" x14ac:dyDescent="0.25">
      <c r="A4" s="1"/>
      <c r="B4" s="1"/>
    </row>
    <row r="5" spans="1:2" ht="15" x14ac:dyDescent="0.25">
      <c r="A5" s="1" t="s">
        <v>81</v>
      </c>
      <c r="B5" s="6"/>
    </row>
    <row r="6" spans="1:2" ht="15" x14ac:dyDescent="0.25">
      <c r="A6" s="1" t="s">
        <v>82</v>
      </c>
      <c r="B6" s="6"/>
    </row>
    <row r="7" spans="1:2" ht="15" x14ac:dyDescent="0.25">
      <c r="A7" s="1" t="s">
        <v>83</v>
      </c>
      <c r="B7" s="36"/>
    </row>
    <row r="8" spans="1:2" ht="15" x14ac:dyDescent="0.25">
      <c r="A8" s="1" t="s">
        <v>84</v>
      </c>
      <c r="B8" s="37"/>
    </row>
    <row r="9" spans="1:2" ht="15" x14ac:dyDescent="0.25">
      <c r="A9" s="1" t="s">
        <v>85</v>
      </c>
      <c r="B9" s="6"/>
    </row>
    <row r="10" spans="1:2" ht="15" x14ac:dyDescent="0.25">
      <c r="A10" s="1"/>
      <c r="B10" s="6"/>
    </row>
    <row r="11" spans="1:2" ht="15.75" thickBot="1" x14ac:dyDescent="0.3">
      <c r="A11" s="38" t="s">
        <v>86</v>
      </c>
      <c r="B11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CDE5-27C2-4CBD-B83E-17C7DCBD8BAE}">
  <dimension ref="A1:H24"/>
  <sheetViews>
    <sheetView workbookViewId="0"/>
  </sheetViews>
  <sheetFormatPr defaultRowHeight="15" x14ac:dyDescent="0.25"/>
  <cols>
    <col min="1" max="1" width="38.7109375" style="1" customWidth="1"/>
    <col min="2" max="2" width="12.42578125" style="1" customWidth="1"/>
    <col min="3" max="6" width="12.7109375" style="1" customWidth="1"/>
    <col min="7" max="16384" width="9.140625" style="1"/>
  </cols>
  <sheetData>
    <row r="1" spans="1:8" ht="20.25" thickBot="1" x14ac:dyDescent="0.35">
      <c r="A1" s="39" t="s">
        <v>87</v>
      </c>
      <c r="B1" s="39"/>
      <c r="C1" s="39"/>
      <c r="D1" s="39"/>
      <c r="E1" s="39"/>
      <c r="F1" s="39"/>
    </row>
    <row r="2" spans="1:8" ht="15.75" thickTop="1" x14ac:dyDescent="0.25">
      <c r="A2" s="40"/>
      <c r="B2" s="40"/>
      <c r="C2" s="40"/>
      <c r="D2" s="40"/>
      <c r="E2" s="40"/>
      <c r="F2" s="40"/>
    </row>
    <row r="3" spans="1:8" ht="18" thickBot="1" x14ac:dyDescent="0.35">
      <c r="A3" s="41" t="s">
        <v>88</v>
      </c>
      <c r="B3" s="42"/>
      <c r="C3" s="42"/>
      <c r="D3" s="42"/>
      <c r="E3" s="42"/>
      <c r="F3" s="42"/>
    </row>
    <row r="4" spans="1:8" ht="15.75" thickTop="1" x14ac:dyDescent="0.25">
      <c r="A4" s="1" t="s">
        <v>89</v>
      </c>
      <c r="B4" s="6">
        <v>100000</v>
      </c>
    </row>
    <row r="5" spans="1:8" x14ac:dyDescent="0.25">
      <c r="A5" s="4" t="s">
        <v>90</v>
      </c>
      <c r="B5" s="7">
        <f>B4*10%</f>
        <v>10000</v>
      </c>
    </row>
    <row r="6" spans="1:8" x14ac:dyDescent="0.25">
      <c r="A6" s="1" t="s">
        <v>91</v>
      </c>
      <c r="B6" s="6">
        <f>B4-B5</f>
        <v>90000</v>
      </c>
    </row>
    <row r="8" spans="1:8" x14ac:dyDescent="0.25">
      <c r="A8" s="1" t="s">
        <v>92</v>
      </c>
      <c r="B8" s="43">
        <v>7.4999999999999997E-2</v>
      </c>
      <c r="D8" s="44" t="s">
        <v>93</v>
      </c>
      <c r="E8" s="45"/>
      <c r="F8" s="46"/>
    </row>
    <row r="9" spans="1:8" x14ac:dyDescent="0.25">
      <c r="A9" s="1" t="s">
        <v>94</v>
      </c>
      <c r="D9" s="47" t="s">
        <v>95</v>
      </c>
      <c r="E9" s="48"/>
      <c r="F9" s="49"/>
    </row>
    <row r="10" spans="1:8" x14ac:dyDescent="0.25">
      <c r="D10" s="47" t="s">
        <v>96</v>
      </c>
      <c r="E10" s="48"/>
      <c r="F10" s="49"/>
      <c r="H10" s="50"/>
    </row>
    <row r="11" spans="1:8" x14ac:dyDescent="0.25">
      <c r="A11" s="1" t="s">
        <v>97</v>
      </c>
      <c r="B11" s="1">
        <v>20</v>
      </c>
      <c r="D11" s="51" t="s">
        <v>98</v>
      </c>
      <c r="E11" s="52"/>
      <c r="F11" s="53"/>
    </row>
    <row r="12" spans="1:8" x14ac:dyDescent="0.25">
      <c r="A12" s="1" t="s">
        <v>99</v>
      </c>
      <c r="D12" s="51" t="s">
        <v>100</v>
      </c>
      <c r="E12" s="52"/>
      <c r="F12" s="53"/>
    </row>
    <row r="13" spans="1:8" x14ac:dyDescent="0.25">
      <c r="H13" s="50"/>
    </row>
    <row r="14" spans="1:8" x14ac:dyDescent="0.25">
      <c r="A14" s="54" t="s">
        <v>101</v>
      </c>
      <c r="B14" s="55"/>
    </row>
    <row r="16" spans="1:8" x14ac:dyDescent="0.25">
      <c r="A16" s="1" t="s">
        <v>102</v>
      </c>
      <c r="B16" s="6"/>
    </row>
    <row r="17" spans="1:6" x14ac:dyDescent="0.25">
      <c r="A17" s="1" t="s">
        <v>103</v>
      </c>
      <c r="B17" s="56"/>
    </row>
    <row r="19" spans="1:6" ht="18" thickBot="1" x14ac:dyDescent="0.35">
      <c r="A19" s="57" t="s">
        <v>104</v>
      </c>
      <c r="B19" s="57"/>
      <c r="C19" s="57"/>
      <c r="D19" s="57"/>
      <c r="E19" s="57"/>
      <c r="F19" s="57"/>
    </row>
    <row r="20" spans="1:6" ht="15.75" thickTop="1" x14ac:dyDescent="0.25">
      <c r="A20" s="58" t="s">
        <v>105</v>
      </c>
      <c r="B20" s="1">
        <v>3</v>
      </c>
      <c r="C20" s="1">
        <v>6</v>
      </c>
      <c r="D20" s="1">
        <v>9</v>
      </c>
      <c r="E20" s="1">
        <v>12</v>
      </c>
      <c r="F20" s="1">
        <v>15</v>
      </c>
    </row>
    <row r="21" spans="1:6" ht="15.75" thickBot="1" x14ac:dyDescent="0.3">
      <c r="A21" s="59" t="s">
        <v>106</v>
      </c>
      <c r="B21" s="60">
        <f>12*B20</f>
        <v>36</v>
      </c>
      <c r="C21" s="60">
        <f>12*C20</f>
        <v>72</v>
      </c>
      <c r="D21" s="60">
        <f>12*D20</f>
        <v>108</v>
      </c>
      <c r="E21" s="60">
        <f>12*E20</f>
        <v>144</v>
      </c>
      <c r="F21" s="60">
        <f>12*F20</f>
        <v>180</v>
      </c>
    </row>
    <row r="22" spans="1:6" x14ac:dyDescent="0.25">
      <c r="A22" s="1" t="s">
        <v>107</v>
      </c>
      <c r="B22" s="6"/>
      <c r="C22" s="6"/>
      <c r="D22" s="6"/>
      <c r="E22" s="6"/>
      <c r="F22" s="6"/>
    </row>
    <row r="23" spans="1:6" x14ac:dyDescent="0.25">
      <c r="A23" s="1" t="s">
        <v>108</v>
      </c>
      <c r="B23" s="61"/>
      <c r="C23" s="61"/>
      <c r="D23" s="61"/>
      <c r="E23" s="61"/>
      <c r="F23" s="61"/>
    </row>
    <row r="24" spans="1:6" x14ac:dyDescent="0.25">
      <c r="A24" s="4" t="s">
        <v>109</v>
      </c>
      <c r="B24" s="7"/>
      <c r="C24" s="7"/>
      <c r="D24" s="7"/>
      <c r="E24" s="7"/>
      <c r="F24" s="7"/>
    </row>
  </sheetData>
  <printOptions gridLines="1" gridLinesSet="0"/>
  <pageMargins left="0.75" right="0.75" top="1" bottom="1" header="0.5" footer="0.5"/>
  <pageSetup orientation="portrait" horizontalDpi="200" verticalDpi="200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4D961-7C6F-4C19-9AEB-C1871806C43E}">
  <dimension ref="F4:G11"/>
  <sheetViews>
    <sheetView workbookViewId="0"/>
  </sheetViews>
  <sheetFormatPr defaultRowHeight="12.75" x14ac:dyDescent="0.2"/>
  <sheetData>
    <row r="4" spans="6:7" x14ac:dyDescent="0.2">
      <c r="G4" s="62"/>
    </row>
    <row r="11" spans="6:7" x14ac:dyDescent="0.2">
      <c r="F11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E51C-8DEF-4D4E-A15F-62BC37FFB86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</vt:lpstr>
      <vt:lpstr>SUMIF - DSUM</vt:lpstr>
      <vt:lpstr>VLOOKUP</vt:lpstr>
      <vt:lpstr>VLOOKUP - Commission Table</vt:lpstr>
      <vt:lpstr>PMT - Invest</vt:lpstr>
      <vt:lpstr>PMT - Mortgage</vt:lpstr>
      <vt:lpstr>TODAY</vt:lpstr>
      <vt:lpstr>CONCAT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4</dc:title>
  <dc:creator>User01</dc:creator>
  <cp:lastModifiedBy>Dean Mayer</cp:lastModifiedBy>
  <dcterms:created xsi:type="dcterms:W3CDTF">2003-02-04T17:59:41Z</dcterms:created>
  <dcterms:modified xsi:type="dcterms:W3CDTF">2022-09-03T01:53:21Z</dcterms:modified>
</cp:coreProperties>
</file>